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исакогорский округ" sheetId="1" r:id="rId1"/>
    <sheet name="Лист1" sheetId="2" r:id="rId2"/>
  </sheets>
  <definedNames>
    <definedName name="Excel_BuiltIn_Print_Area_3">#REF!</definedName>
    <definedName name="_xlnm.Print_Area" localSheetId="0">'исакогорский округ'!$A$1:$AR$40</definedName>
  </definedNames>
  <calcPr fullCalcOnLoad="1"/>
</workbook>
</file>

<file path=xl/sharedStrings.xml><?xml version="1.0" encoding="utf-8"?>
<sst xmlns="http://schemas.openxmlformats.org/spreadsheetml/2006/main" count="195" uniqueCount="86">
  <si>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</si>
  <si>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</si>
  <si>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</si>
  <si>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</si>
  <si>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</si>
  <si>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</si>
  <si>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</si>
  <si>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</si>
  <si>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</si>
  <si>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</si>
  <si>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</si>
  <si>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</si>
  <si>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</si>
  <si>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</si>
  <si>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</si>
  <si>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</si>
  <si>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</si>
  <si>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</si>
  <si>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</si>
  <si>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</si>
  <si>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</si>
  <si>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</si>
  <si>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</si>
  <si>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</si>
  <si>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</si>
  <si>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</si>
  <si>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</si>
  <si>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</si>
  <si>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</si>
  <si>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</si>
  <si>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</si>
  <si>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</si>
  <si>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</si>
  <si>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</si>
  <si>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</si>
  <si>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</si>
  <si>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</si>
  <si>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</si>
  <si>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</si>
  <si>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</si>
  <si>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</si>
  <si>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</si>
  <si>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</si>
  <si>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</si>
  <si>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</si>
  <si>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</si>
  <si>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</si>
  <si>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</si>
  <si>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</si>
  <si>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_2__ раз(а) в год. Проверка заземления оболочки электрокабеля, замеры сопротивления ____ раз(а) в год.</t>
  </si>
  <si>
    <t>4раз(а) в год</t>
  </si>
  <si>
    <t>8раз(а) в год</t>
  </si>
  <si>
    <t>3раз(а) в год</t>
  </si>
  <si>
    <t>к извещению и документации</t>
  </si>
  <si>
    <t>о проведении открытого конкурса</t>
  </si>
  <si>
    <t>Приложение №2</t>
  </si>
  <si>
    <t>деревянные  жилые дома неблагоустроенные с центральным отоплением</t>
  </si>
  <si>
    <t xml:space="preserve">деревянные  жилые дома благоустроенные </t>
  </si>
  <si>
    <t xml:space="preserve">благоустроенные жилые дома </t>
  </si>
  <si>
    <t>благоустроенные жилые дома без гозоснабжения</t>
  </si>
  <si>
    <t>ул. Зеленец, 52</t>
  </si>
  <si>
    <t>ул. Зеленец, 53</t>
  </si>
  <si>
    <t>ул. Зеленец, 54</t>
  </si>
  <si>
    <t>ул. Зеленец, 47</t>
  </si>
  <si>
    <t>ул. Зеленец, 48</t>
  </si>
  <si>
    <t>ул. Зеленец, 50</t>
  </si>
  <si>
    <t>ул. Зеленец, 51</t>
  </si>
  <si>
    <t>ул. Зеленец, 56</t>
  </si>
  <si>
    <t>ул. Зеленец, 32</t>
  </si>
  <si>
    <t>ул. Зеленец, 33</t>
  </si>
  <si>
    <t>ул. Зеленец, 34</t>
  </si>
  <si>
    <t>ул. Зеленец, 40</t>
  </si>
  <si>
    <t>ул. Зеленец, 43</t>
  </si>
  <si>
    <t>ул. Зеленец, 6</t>
  </si>
  <si>
    <t>ул. Зеленец, 41</t>
  </si>
  <si>
    <t>ул. Зеленец, 42</t>
  </si>
  <si>
    <t>ул. Зеленец, 44</t>
  </si>
  <si>
    <t>ул. Зеленец, 2</t>
  </si>
  <si>
    <t>ул. Зеленец, 46</t>
  </si>
  <si>
    <t>ул. Зеленец, 5</t>
  </si>
  <si>
    <t>ул. Зеленец, 37</t>
  </si>
  <si>
    <t>ул. Зеленец, 38</t>
  </si>
  <si>
    <t>ул. Зеленец, 8</t>
  </si>
  <si>
    <t>Лот 4</t>
  </si>
  <si>
    <t xml:space="preserve">  жилые дома неблагоустроенные с центральным отоплением</t>
  </si>
  <si>
    <t xml:space="preserve">Жилой район  Исакогорский и Цигломенский территориальный округ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</si>
</sst>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49" fontId="5" fillId="0" borderId="12" xfId="0" applyNumberFormat="1" applyFont="1" applyFill="1" applyBorder="1" applyAlignment="1">
      <alignment horizontal="left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70"/>
  <sheetViews>
    <sheetView tabSelected="1" view="pageBreakPreview" zoomScale="84" zoomScaleSheetLayoutView="84" zoomScalePageLayoutView="0" workbookViewId="0" topLeftCell="A1">
      <pane xSplit="6" ySplit="9" topLeftCell="V25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S39" sqref="AS39"/>
    </sheetView>
  </sheetViews>
  <sheetFormatPr defaultColWidth="9.00390625" defaultRowHeight="12.75"/>
  <cols>
    <col min="1" max="5" width="9.125" style="1" customWidth="1"/>
    <col min="6" max="6" width="32.125" style="1" customWidth="1"/>
    <col min="7" max="7" width="15.875" style="13" customWidth="1"/>
    <col min="8" max="8" width="6.75390625" style="13" hidden="1" customWidth="1"/>
    <col min="9" max="9" width="6.125" style="13" customWidth="1"/>
    <col min="10" max="10" width="11.125" style="13" customWidth="1"/>
    <col min="11" max="11" width="15.875" style="13" customWidth="1"/>
    <col min="12" max="12" width="6.75390625" style="13" hidden="1" customWidth="1"/>
    <col min="13" max="13" width="6.125" style="13" customWidth="1"/>
    <col min="14" max="22" width="11.125" style="13" customWidth="1"/>
    <col min="23" max="23" width="13.375" style="13" customWidth="1"/>
    <col min="24" max="24" width="5.00390625" style="13" customWidth="1"/>
    <col min="25" max="30" width="9.00390625" style="13" customWidth="1"/>
    <col min="31" max="31" width="13.75390625" style="13" customWidth="1"/>
    <col min="32" max="32" width="6.75390625" style="13" hidden="1" customWidth="1"/>
    <col min="33" max="33" width="5.75390625" style="13" customWidth="1"/>
    <col min="34" max="34" width="10.75390625" style="13" customWidth="1"/>
    <col min="35" max="40" width="10.25390625" style="13" customWidth="1"/>
    <col min="41" max="41" width="13.75390625" style="13" customWidth="1"/>
    <col min="42" max="42" width="6.75390625" style="13" hidden="1" customWidth="1"/>
    <col min="43" max="43" width="5.75390625" style="13" customWidth="1"/>
    <col min="44" max="44" width="10.75390625" style="13" customWidth="1"/>
    <col min="45" max="45" width="12.00390625" style="1" customWidth="1"/>
    <col min="46" max="46" width="11.875" style="1" customWidth="1"/>
    <col min="47" max="94" width="9.125" style="1" customWidth="1"/>
  </cols>
  <sheetData>
    <row r="1" spans="1:30" ht="16.5" customHeight="1">
      <c r="A1" s="66" t="s">
        <v>0</v>
      </c>
      <c r="B1" s="66"/>
      <c r="C1" s="66"/>
      <c r="D1" s="66"/>
      <c r="E1" s="66"/>
      <c r="F1" s="66"/>
      <c r="G1"/>
      <c r="H1" s="42"/>
      <c r="I1"/>
      <c r="J1"/>
      <c r="K1"/>
      <c r="L1" s="42"/>
      <c r="M1"/>
      <c r="N1"/>
      <c r="O1"/>
      <c r="P1"/>
      <c r="Q1"/>
      <c r="R1"/>
      <c r="S1"/>
      <c r="T1"/>
      <c r="U1"/>
      <c r="V1"/>
      <c r="W1" s="42" t="s">
        <v>55</v>
      </c>
      <c r="X1"/>
      <c r="Y1" s="43"/>
      <c r="Z1" s="43"/>
      <c r="AA1" s="43"/>
      <c r="AB1" s="43"/>
      <c r="AC1" s="43"/>
      <c r="AD1" s="43"/>
    </row>
    <row r="2" spans="1:30" ht="16.5" customHeight="1">
      <c r="A2" s="66" t="s">
        <v>1</v>
      </c>
      <c r="B2" s="66"/>
      <c r="C2" s="66"/>
      <c r="D2" s="66"/>
      <c r="E2" s="66"/>
      <c r="F2" s="66"/>
      <c r="G2"/>
      <c r="H2" s="42"/>
      <c r="I2"/>
      <c r="J2"/>
      <c r="K2"/>
      <c r="L2" s="42"/>
      <c r="M2"/>
      <c r="N2"/>
      <c r="O2"/>
      <c r="P2"/>
      <c r="Q2"/>
      <c r="R2"/>
      <c r="S2"/>
      <c r="T2"/>
      <c r="U2"/>
      <c r="V2"/>
      <c r="W2" s="42" t="s">
        <v>53</v>
      </c>
      <c r="X2"/>
      <c r="Y2" s="43"/>
      <c r="Z2" s="43"/>
      <c r="AA2" s="43"/>
      <c r="AB2" s="43"/>
      <c r="AC2" s="43"/>
      <c r="AD2" s="43"/>
    </row>
    <row r="3" spans="1:30" ht="16.5" customHeight="1">
      <c r="A3" s="66" t="s">
        <v>2</v>
      </c>
      <c r="B3" s="66"/>
      <c r="C3" s="66"/>
      <c r="D3" s="66"/>
      <c r="E3" s="66"/>
      <c r="F3" s="66"/>
      <c r="G3"/>
      <c r="H3" s="42"/>
      <c r="I3"/>
      <c r="J3"/>
      <c r="K3"/>
      <c r="L3" s="42"/>
      <c r="M3"/>
      <c r="N3"/>
      <c r="O3"/>
      <c r="P3"/>
      <c r="Q3"/>
      <c r="R3"/>
      <c r="S3"/>
      <c r="T3"/>
      <c r="U3"/>
      <c r="V3"/>
      <c r="W3" s="42" t="s">
        <v>54</v>
      </c>
      <c r="X3"/>
      <c r="Y3" s="43"/>
      <c r="Z3" s="43"/>
      <c r="AA3" s="43"/>
      <c r="AB3" s="43"/>
      <c r="AC3" s="43"/>
      <c r="AD3" s="43"/>
    </row>
    <row r="4" spans="1:30" ht="16.5" customHeight="1">
      <c r="A4" s="66" t="s">
        <v>27</v>
      </c>
      <c r="B4" s="66"/>
      <c r="C4" s="66"/>
      <c r="D4" s="66"/>
      <c r="E4" s="66"/>
      <c r="F4" s="66"/>
      <c r="G4"/>
      <c r="H4" s="42"/>
      <c r="I4"/>
      <c r="J4"/>
      <c r="K4"/>
      <c r="L4" s="42"/>
      <c r="M4"/>
      <c r="N4"/>
      <c r="O4"/>
      <c r="P4"/>
      <c r="Q4"/>
      <c r="R4"/>
      <c r="S4"/>
      <c r="T4"/>
      <c r="U4"/>
      <c r="V4"/>
      <c r="W4"/>
      <c r="X4"/>
      <c r="Y4" s="42"/>
      <c r="Z4" s="42"/>
      <c r="AA4" s="42"/>
      <c r="AB4" s="42"/>
      <c r="AC4" s="42"/>
      <c r="AD4" s="42"/>
    </row>
    <row r="5" spans="1:44" ht="16.5" customHeight="1">
      <c r="A5" s="2"/>
      <c r="B5" s="2"/>
      <c r="C5" s="2"/>
      <c r="D5" s="2"/>
      <c r="E5" s="2"/>
      <c r="F5" s="2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2" ht="12.75">
      <c r="A6" s="3" t="s">
        <v>83</v>
      </c>
      <c r="B6" s="3" t="s">
        <v>85</v>
      </c>
    </row>
    <row r="7" spans="1:44" ht="18" customHeight="1">
      <c r="A7" s="67" t="s">
        <v>3</v>
      </c>
      <c r="B7" s="67"/>
      <c r="C7" s="67"/>
      <c r="D7" s="67"/>
      <c r="E7" s="67"/>
      <c r="F7" s="67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</row>
    <row r="8" spans="1:98" s="34" customFormat="1" ht="49.5" customHeight="1">
      <c r="A8" s="67"/>
      <c r="B8" s="67"/>
      <c r="C8" s="67"/>
      <c r="D8" s="67"/>
      <c r="E8" s="67"/>
      <c r="F8" s="68"/>
      <c r="G8" s="69" t="s">
        <v>84</v>
      </c>
      <c r="H8" s="70"/>
      <c r="I8" s="70"/>
      <c r="J8" s="70"/>
      <c r="K8" s="69" t="s">
        <v>56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69" t="s">
        <v>57</v>
      </c>
      <c r="X8" s="70"/>
      <c r="Y8" s="70"/>
      <c r="Z8" s="70"/>
      <c r="AA8" s="70"/>
      <c r="AB8" s="70"/>
      <c r="AC8" s="70"/>
      <c r="AD8" s="70"/>
      <c r="AE8" s="69" t="s">
        <v>58</v>
      </c>
      <c r="AF8" s="70"/>
      <c r="AG8" s="70"/>
      <c r="AH8" s="70"/>
      <c r="AI8" s="70"/>
      <c r="AJ8" s="70"/>
      <c r="AK8" s="70"/>
      <c r="AL8" s="70"/>
      <c r="AM8" s="70"/>
      <c r="AN8" s="70"/>
      <c r="AO8" s="72" t="s">
        <v>59</v>
      </c>
      <c r="AP8" s="72"/>
      <c r="AQ8" s="72"/>
      <c r="AR8" s="72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44" s="13" customFormat="1" ht="25.5">
      <c r="A9" s="67"/>
      <c r="B9" s="67"/>
      <c r="C9" s="67"/>
      <c r="D9" s="67"/>
      <c r="E9" s="67"/>
      <c r="F9" s="67"/>
      <c r="G9" s="47" t="s">
        <v>4</v>
      </c>
      <c r="H9" s="48" t="s">
        <v>5</v>
      </c>
      <c r="I9" s="48" t="s">
        <v>6</v>
      </c>
      <c r="J9" s="54" t="s">
        <v>82</v>
      </c>
      <c r="K9" s="55" t="s">
        <v>4</v>
      </c>
      <c r="L9" s="56" t="s">
        <v>5</v>
      </c>
      <c r="M9" s="56" t="s">
        <v>6</v>
      </c>
      <c r="N9" s="54" t="s">
        <v>73</v>
      </c>
      <c r="O9" s="54" t="s">
        <v>74</v>
      </c>
      <c r="P9" s="54" t="s">
        <v>75</v>
      </c>
      <c r="Q9" s="54" t="s">
        <v>76</v>
      </c>
      <c r="R9" s="54" t="s">
        <v>77</v>
      </c>
      <c r="S9" s="54" t="s">
        <v>78</v>
      </c>
      <c r="T9" s="54" t="s">
        <v>79</v>
      </c>
      <c r="U9" s="54" t="s">
        <v>80</v>
      </c>
      <c r="V9" s="54" t="s">
        <v>81</v>
      </c>
      <c r="W9" s="55" t="s">
        <v>4</v>
      </c>
      <c r="X9" s="56" t="s">
        <v>6</v>
      </c>
      <c r="Y9" s="54" t="s">
        <v>68</v>
      </c>
      <c r="Z9" s="54" t="s">
        <v>69</v>
      </c>
      <c r="AA9" s="54" t="s">
        <v>70</v>
      </c>
      <c r="AB9" s="54" t="s">
        <v>68</v>
      </c>
      <c r="AC9" s="54" t="s">
        <v>71</v>
      </c>
      <c r="AD9" s="54" t="s">
        <v>72</v>
      </c>
      <c r="AE9" s="55" t="s">
        <v>4</v>
      </c>
      <c r="AF9" s="56" t="s">
        <v>5</v>
      </c>
      <c r="AG9" s="56" t="s">
        <v>6</v>
      </c>
      <c r="AH9" s="54" t="s">
        <v>60</v>
      </c>
      <c r="AI9" s="54" t="s">
        <v>61</v>
      </c>
      <c r="AJ9" s="54" t="s">
        <v>62</v>
      </c>
      <c r="AK9" s="54" t="s">
        <v>63</v>
      </c>
      <c r="AL9" s="54" t="s">
        <v>64</v>
      </c>
      <c r="AM9" s="54" t="s">
        <v>65</v>
      </c>
      <c r="AN9" s="54" t="s">
        <v>67</v>
      </c>
      <c r="AO9" s="55" t="s">
        <v>4</v>
      </c>
      <c r="AP9" s="56" t="s">
        <v>5</v>
      </c>
      <c r="AQ9" s="56" t="s">
        <v>6</v>
      </c>
      <c r="AR9" s="54" t="s">
        <v>66</v>
      </c>
    </row>
    <row r="10" spans="1:98" ht="15.75" customHeight="1">
      <c r="A10" s="57" t="s">
        <v>7</v>
      </c>
      <c r="B10" s="57"/>
      <c r="C10" s="57"/>
      <c r="D10" s="57"/>
      <c r="E10" s="57"/>
      <c r="F10" s="57"/>
      <c r="G10" s="6"/>
      <c r="H10" s="15">
        <f>SUM(H11:H14)</f>
        <v>0</v>
      </c>
      <c r="I10" s="26">
        <f>SUM(I11:I14)</f>
        <v>0</v>
      </c>
      <c r="J10" s="31">
        <v>0</v>
      </c>
      <c r="K10" s="6"/>
      <c r="L10" s="15">
        <f>SUM(L11:L14)</f>
        <v>0</v>
      </c>
      <c r="M10" s="26">
        <f>SUM(M11:M14)</f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6"/>
      <c r="X10" s="30">
        <f>SUM(X11:X14)</f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6"/>
      <c r="AF10" s="15">
        <f>SUM(AF11:AF14)</f>
        <v>0</v>
      </c>
      <c r="AG10" s="30">
        <f>SUM(AG11:AG14)</f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6"/>
      <c r="AP10" s="15">
        <f>SUM(AP11:AP14)</f>
        <v>0</v>
      </c>
      <c r="AQ10" s="30">
        <f>SUM(AQ11:AQ14)</f>
        <v>0</v>
      </c>
      <c r="AR10" s="9">
        <v>0</v>
      </c>
      <c r="CQ10" s="1"/>
      <c r="CR10" s="1"/>
      <c r="CS10" s="1"/>
      <c r="CT10" s="1"/>
    </row>
    <row r="11" spans="1:98" ht="12.75">
      <c r="A11" s="58" t="s">
        <v>8</v>
      </c>
      <c r="B11" s="58"/>
      <c r="C11" s="58"/>
      <c r="D11" s="58"/>
      <c r="E11" s="58"/>
      <c r="F11" s="58"/>
      <c r="G11" s="7" t="s">
        <v>9</v>
      </c>
      <c r="H11" s="17">
        <v>0</v>
      </c>
      <c r="I11" s="9">
        <v>0</v>
      </c>
      <c r="J11" s="31">
        <v>0</v>
      </c>
      <c r="K11" s="7" t="s">
        <v>9</v>
      </c>
      <c r="L11" s="17">
        <v>0</v>
      </c>
      <c r="M11" s="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7" t="s">
        <v>9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7" t="s">
        <v>9</v>
      </c>
      <c r="AF11" s="17">
        <v>0</v>
      </c>
      <c r="AG11" s="31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7" t="s">
        <v>9</v>
      </c>
      <c r="AP11" s="17">
        <v>0</v>
      </c>
      <c r="AQ11" s="31">
        <v>0</v>
      </c>
      <c r="AR11" s="9">
        <v>0</v>
      </c>
      <c r="CQ11" s="1"/>
      <c r="CR11" s="1"/>
      <c r="CS11" s="1"/>
      <c r="CT11" s="1"/>
    </row>
    <row r="12" spans="1:98" ht="12.75">
      <c r="A12" s="58" t="s">
        <v>10</v>
      </c>
      <c r="B12" s="58"/>
      <c r="C12" s="58"/>
      <c r="D12" s="58"/>
      <c r="E12" s="58"/>
      <c r="F12" s="58"/>
      <c r="G12" s="7" t="s">
        <v>9</v>
      </c>
      <c r="H12" s="17">
        <v>0</v>
      </c>
      <c r="I12" s="9">
        <v>0</v>
      </c>
      <c r="J12" s="38">
        <v>0</v>
      </c>
      <c r="K12" s="7" t="s">
        <v>9</v>
      </c>
      <c r="L12" s="17">
        <v>0</v>
      </c>
      <c r="M12" s="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7" t="s">
        <v>9</v>
      </c>
      <c r="X12" s="31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7" t="s">
        <v>9</v>
      </c>
      <c r="AF12" s="17">
        <v>0</v>
      </c>
      <c r="AG12" s="31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7" t="s">
        <v>9</v>
      </c>
      <c r="AP12" s="17">
        <v>0</v>
      </c>
      <c r="AQ12" s="31">
        <v>0</v>
      </c>
      <c r="AR12" s="18">
        <v>0</v>
      </c>
      <c r="CQ12" s="1"/>
      <c r="CR12" s="1"/>
      <c r="CS12" s="1"/>
      <c r="CT12" s="1"/>
    </row>
    <row r="13" spans="1:98" ht="12.75">
      <c r="A13" s="58" t="s">
        <v>11</v>
      </c>
      <c r="B13" s="58"/>
      <c r="C13" s="58"/>
      <c r="D13" s="58"/>
      <c r="E13" s="58"/>
      <c r="F13" s="58"/>
      <c r="G13" s="7" t="s">
        <v>9</v>
      </c>
      <c r="H13" s="17">
        <v>0</v>
      </c>
      <c r="I13" s="9">
        <v>0</v>
      </c>
      <c r="J13" s="38">
        <v>0</v>
      </c>
      <c r="K13" s="7" t="s">
        <v>9</v>
      </c>
      <c r="L13" s="17">
        <v>0</v>
      </c>
      <c r="M13" s="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7" t="s">
        <v>9</v>
      </c>
      <c r="X13" s="31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7" t="s">
        <v>9</v>
      </c>
      <c r="AF13" s="17">
        <v>0</v>
      </c>
      <c r="AG13" s="31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7" t="s">
        <v>9</v>
      </c>
      <c r="AP13" s="17">
        <v>0</v>
      </c>
      <c r="AQ13" s="31">
        <v>0</v>
      </c>
      <c r="AR13" s="18">
        <v>0</v>
      </c>
      <c r="CQ13" s="1"/>
      <c r="CR13" s="1"/>
      <c r="CS13" s="1"/>
      <c r="CT13" s="1"/>
    </row>
    <row r="14" spans="1:98" ht="12.75">
      <c r="A14" s="58" t="s">
        <v>12</v>
      </c>
      <c r="B14" s="58"/>
      <c r="C14" s="58"/>
      <c r="D14" s="58"/>
      <c r="E14" s="58"/>
      <c r="F14" s="58"/>
      <c r="G14" s="7" t="s">
        <v>13</v>
      </c>
      <c r="H14" s="17">
        <v>0</v>
      </c>
      <c r="I14" s="9">
        <v>0</v>
      </c>
      <c r="J14" s="38">
        <v>0</v>
      </c>
      <c r="K14" s="7" t="s">
        <v>13</v>
      </c>
      <c r="L14" s="17">
        <v>0</v>
      </c>
      <c r="M14" s="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7" t="s">
        <v>13</v>
      </c>
      <c r="X14" s="31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7" t="s">
        <v>13</v>
      </c>
      <c r="AF14" s="17">
        <v>0</v>
      </c>
      <c r="AG14" s="31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7" t="s">
        <v>13</v>
      </c>
      <c r="AP14" s="17">
        <v>0</v>
      </c>
      <c r="AQ14" s="31">
        <v>0</v>
      </c>
      <c r="AR14" s="18">
        <v>0</v>
      </c>
      <c r="CQ14" s="1"/>
      <c r="CR14" s="1"/>
      <c r="CS14" s="1"/>
      <c r="CT14" s="1"/>
    </row>
    <row r="15" spans="1:98" ht="23.25" customHeight="1">
      <c r="A15" s="60" t="s">
        <v>14</v>
      </c>
      <c r="B15" s="60"/>
      <c r="C15" s="60"/>
      <c r="D15" s="60"/>
      <c r="E15" s="60"/>
      <c r="F15" s="60"/>
      <c r="G15" s="8"/>
      <c r="H15" s="15">
        <f>SUM(H16:H21)</f>
        <v>51.41294050776808</v>
      </c>
      <c r="I15" s="26">
        <f>SUM(I16:I23)</f>
        <v>9.39</v>
      </c>
      <c r="J15" s="37">
        <f>SUM(J16:J23)</f>
        <v>29308.068</v>
      </c>
      <c r="K15" s="8"/>
      <c r="L15" s="15">
        <f>SUM(L16:L21)</f>
        <v>51.41294050776808</v>
      </c>
      <c r="M15" s="26">
        <f aca="true" t="shared" si="0" ref="M15:V15">SUM(M16:M23)</f>
        <v>9.39</v>
      </c>
      <c r="N15" s="50">
        <f t="shared" si="0"/>
        <v>60126.048</v>
      </c>
      <c r="O15" s="50">
        <f t="shared" si="0"/>
        <v>59359.82399999999</v>
      </c>
      <c r="P15" s="50">
        <f t="shared" si="0"/>
        <v>60419.016</v>
      </c>
      <c r="Q15" s="50">
        <f t="shared" si="0"/>
        <v>60768.32399999999</v>
      </c>
      <c r="R15" s="50">
        <f t="shared" si="0"/>
        <v>80802.82800000001</v>
      </c>
      <c r="S15" s="50">
        <f t="shared" si="0"/>
        <v>58942.908</v>
      </c>
      <c r="T15" s="50">
        <f t="shared" si="0"/>
        <v>54604.728</v>
      </c>
      <c r="U15" s="50">
        <f t="shared" si="0"/>
        <v>45714.276</v>
      </c>
      <c r="V15" s="50">
        <f t="shared" si="0"/>
        <v>45286.092</v>
      </c>
      <c r="W15" s="8"/>
      <c r="X15" s="30">
        <f aca="true" t="shared" si="1" ref="X15:AD15">SUM(X16:X23)</f>
        <v>5.27</v>
      </c>
      <c r="Y15" s="15">
        <f t="shared" si="1"/>
        <v>21204.372000000003</v>
      </c>
      <c r="Z15" s="15">
        <f t="shared" si="1"/>
        <v>21678.672</v>
      </c>
      <c r="AA15" s="15">
        <f t="shared" si="1"/>
        <v>21248.64</v>
      </c>
      <c r="AB15" s="15">
        <f t="shared" si="1"/>
        <v>20983.032</v>
      </c>
      <c r="AC15" s="15">
        <f t="shared" si="1"/>
        <v>26194.007999999998</v>
      </c>
      <c r="AD15" s="15">
        <f t="shared" si="1"/>
        <v>33852.372</v>
      </c>
      <c r="AE15" s="8"/>
      <c r="AF15" s="15">
        <f>SUM(AF16:AF21)</f>
        <v>51.41294050776808</v>
      </c>
      <c r="AG15" s="30">
        <f aca="true" t="shared" si="2" ref="AG15:AN15">SUM(AG16:AG23)</f>
        <v>5.16</v>
      </c>
      <c r="AH15" s="16">
        <f t="shared" si="2"/>
        <v>37659.744000000006</v>
      </c>
      <c r="AI15" s="16">
        <f t="shared" si="2"/>
        <v>41455.44</v>
      </c>
      <c r="AJ15" s="16">
        <f t="shared" si="2"/>
        <v>41796</v>
      </c>
      <c r="AK15" s="16">
        <f t="shared" si="2"/>
        <v>27021.888000000003</v>
      </c>
      <c r="AL15" s="16">
        <f t="shared" si="2"/>
        <v>27015.696000000004</v>
      </c>
      <c r="AM15" s="16">
        <f t="shared" si="2"/>
        <v>27622.512000000002</v>
      </c>
      <c r="AN15" s="16">
        <f t="shared" si="2"/>
        <v>41436.864</v>
      </c>
      <c r="AO15" s="8"/>
      <c r="AP15" s="15">
        <f>SUM(AP16:AP21)</f>
        <v>51.41294050776808</v>
      </c>
      <c r="AQ15" s="30">
        <f>SUM(AQ16:AQ23)</f>
        <v>5.16</v>
      </c>
      <c r="AR15" s="16">
        <f>SUM(AR16:AR23)</f>
        <v>64873.58400000001</v>
      </c>
      <c r="CQ15" s="1"/>
      <c r="CR15" s="1"/>
      <c r="CS15" s="1"/>
      <c r="CT15" s="1"/>
    </row>
    <row r="16" spans="1:98" ht="12.75">
      <c r="A16" s="58" t="s">
        <v>15</v>
      </c>
      <c r="B16" s="58"/>
      <c r="C16" s="58"/>
      <c r="D16" s="58"/>
      <c r="E16" s="58"/>
      <c r="F16" s="58"/>
      <c r="G16" s="7" t="s">
        <v>46</v>
      </c>
      <c r="H16" s="17">
        <v>0.7598226127320953</v>
      </c>
      <c r="I16" s="9">
        <v>0.21</v>
      </c>
      <c r="J16" s="38">
        <f>$I$16*J39*$B$45</f>
        <v>655.452</v>
      </c>
      <c r="K16" s="7" t="s">
        <v>46</v>
      </c>
      <c r="L16" s="17">
        <v>0.7598226127320953</v>
      </c>
      <c r="M16" s="9">
        <v>0.21</v>
      </c>
      <c r="N16" s="49">
        <f aca="true" t="shared" si="3" ref="N16:V16">$M$16*N39*$B$45</f>
        <v>1344.672</v>
      </c>
      <c r="O16" s="49">
        <f t="shared" si="3"/>
        <v>1327.5359999999998</v>
      </c>
      <c r="P16" s="49">
        <f t="shared" si="3"/>
        <v>1351.2240000000002</v>
      </c>
      <c r="Q16" s="49">
        <f t="shared" si="3"/>
        <v>1359.0359999999998</v>
      </c>
      <c r="R16" s="49">
        <f t="shared" si="3"/>
        <v>1807.092</v>
      </c>
      <c r="S16" s="49">
        <f t="shared" si="3"/>
        <v>1318.212</v>
      </c>
      <c r="T16" s="49">
        <f t="shared" si="3"/>
        <v>1221.192</v>
      </c>
      <c r="U16" s="49">
        <f t="shared" si="3"/>
        <v>1022.3639999999998</v>
      </c>
      <c r="V16" s="49">
        <f t="shared" si="3"/>
        <v>1012.7879999999998</v>
      </c>
      <c r="W16" s="7" t="s">
        <v>46</v>
      </c>
      <c r="X16" s="31">
        <v>0.19</v>
      </c>
      <c r="Y16" s="18">
        <f aca="true" t="shared" si="4" ref="Y16:AD16">$X$16*Y39*$B$45</f>
        <v>764.484</v>
      </c>
      <c r="Z16" s="18">
        <f t="shared" si="4"/>
        <v>781.5840000000001</v>
      </c>
      <c r="AA16" s="18">
        <f t="shared" si="4"/>
        <v>766.08</v>
      </c>
      <c r="AB16" s="18">
        <f t="shared" si="4"/>
        <v>756.504</v>
      </c>
      <c r="AC16" s="18">
        <f t="shared" si="4"/>
        <v>944.376</v>
      </c>
      <c r="AD16" s="18">
        <f t="shared" si="4"/>
        <v>1220.484</v>
      </c>
      <c r="AE16" s="7" t="s">
        <v>46</v>
      </c>
      <c r="AF16" s="17">
        <v>0.7598226127320953</v>
      </c>
      <c r="AG16" s="31">
        <v>0.19</v>
      </c>
      <c r="AH16" s="21">
        <f aca="true" t="shared" si="5" ref="AH16:AN16">$AG$16*AH39*$B$45</f>
        <v>1386.6960000000001</v>
      </c>
      <c r="AI16" s="21">
        <f t="shared" si="5"/>
        <v>1526.46</v>
      </c>
      <c r="AJ16" s="21">
        <f t="shared" si="5"/>
        <v>1539</v>
      </c>
      <c r="AK16" s="21">
        <f t="shared" si="5"/>
        <v>994.992</v>
      </c>
      <c r="AL16" s="21">
        <f t="shared" si="5"/>
        <v>994.7640000000001</v>
      </c>
      <c r="AM16" s="21">
        <f t="shared" si="5"/>
        <v>1017.108</v>
      </c>
      <c r="AN16" s="21">
        <f t="shared" si="5"/>
        <v>1525.776</v>
      </c>
      <c r="AO16" s="7" t="s">
        <v>46</v>
      </c>
      <c r="AP16" s="17">
        <v>0.7598226127320953</v>
      </c>
      <c r="AQ16" s="31">
        <v>0.19</v>
      </c>
      <c r="AR16" s="21">
        <f>$AQ$16*AR39*$B$45</f>
        <v>2388.7560000000003</v>
      </c>
      <c r="CQ16" s="1"/>
      <c r="CR16" s="1"/>
      <c r="CS16" s="1"/>
      <c r="CT16" s="1"/>
    </row>
    <row r="17" spans="1:98" ht="12.75">
      <c r="A17" s="58" t="s">
        <v>16</v>
      </c>
      <c r="B17" s="58"/>
      <c r="C17" s="58"/>
      <c r="D17" s="58"/>
      <c r="E17" s="58"/>
      <c r="F17" s="58"/>
      <c r="G17" s="7" t="s">
        <v>46</v>
      </c>
      <c r="H17" s="17">
        <v>6.63867871352785</v>
      </c>
      <c r="I17" s="9">
        <v>0.56</v>
      </c>
      <c r="J17" s="38">
        <f>$I$17*J39*$B$45</f>
        <v>1747.8720000000003</v>
      </c>
      <c r="K17" s="7" t="s">
        <v>46</v>
      </c>
      <c r="L17" s="17">
        <v>6.63867871352785</v>
      </c>
      <c r="M17" s="9">
        <v>0.56</v>
      </c>
      <c r="N17" s="49">
        <f aca="true" t="shared" si="6" ref="N17:V17">$M$17*N39*$B$45</f>
        <v>3585.7920000000004</v>
      </c>
      <c r="O17" s="49">
        <f t="shared" si="6"/>
        <v>3540.0959999999995</v>
      </c>
      <c r="P17" s="49">
        <f t="shared" si="6"/>
        <v>3603.2640000000006</v>
      </c>
      <c r="Q17" s="49">
        <f t="shared" si="6"/>
        <v>3624.0959999999995</v>
      </c>
      <c r="R17" s="49">
        <f t="shared" si="6"/>
        <v>4818.912000000001</v>
      </c>
      <c r="S17" s="49">
        <f t="shared" si="6"/>
        <v>3515.2320000000004</v>
      </c>
      <c r="T17" s="49">
        <f t="shared" si="6"/>
        <v>3256.5120000000006</v>
      </c>
      <c r="U17" s="49">
        <f t="shared" si="6"/>
        <v>2726.304</v>
      </c>
      <c r="V17" s="49">
        <f t="shared" si="6"/>
        <v>2700.768</v>
      </c>
      <c r="W17" s="7" t="s">
        <v>46</v>
      </c>
      <c r="X17" s="31">
        <v>0.56</v>
      </c>
      <c r="Y17" s="18">
        <f aca="true" t="shared" si="7" ref="Y17:AD17">$X$17*Y39*$B$45</f>
        <v>2253.2160000000003</v>
      </c>
      <c r="Z17" s="18">
        <f t="shared" si="7"/>
        <v>2303.616</v>
      </c>
      <c r="AA17" s="18">
        <f t="shared" si="7"/>
        <v>2257.92</v>
      </c>
      <c r="AB17" s="18">
        <f t="shared" si="7"/>
        <v>2229.6960000000004</v>
      </c>
      <c r="AC17" s="18">
        <f t="shared" si="7"/>
        <v>2783.4240000000004</v>
      </c>
      <c r="AD17" s="18">
        <f t="shared" si="7"/>
        <v>3597.2160000000003</v>
      </c>
      <c r="AE17" s="7" t="s">
        <v>46</v>
      </c>
      <c r="AF17" s="17">
        <v>6.63867871352785</v>
      </c>
      <c r="AG17" s="31">
        <v>0.56</v>
      </c>
      <c r="AH17" s="21">
        <f aca="true" t="shared" si="8" ref="AH17:AN17">$AG$17*AH39*$B$45</f>
        <v>4087.1040000000003</v>
      </c>
      <c r="AI17" s="21">
        <f t="shared" si="8"/>
        <v>4499.04</v>
      </c>
      <c r="AJ17" s="21">
        <f t="shared" si="8"/>
        <v>4536.000000000001</v>
      </c>
      <c r="AK17" s="21">
        <f t="shared" si="8"/>
        <v>2932.608</v>
      </c>
      <c r="AL17" s="21">
        <f t="shared" si="8"/>
        <v>2931.9360000000006</v>
      </c>
      <c r="AM17" s="21">
        <f t="shared" si="8"/>
        <v>2997.7920000000004</v>
      </c>
      <c r="AN17" s="21">
        <f t="shared" si="8"/>
        <v>4497.024000000001</v>
      </c>
      <c r="AO17" s="7" t="s">
        <v>46</v>
      </c>
      <c r="AP17" s="17">
        <v>6.63867871352785</v>
      </c>
      <c r="AQ17" s="31">
        <v>0.56</v>
      </c>
      <c r="AR17" s="21">
        <f>$AQ$17*AR39*$B$45</f>
        <v>7040.544000000002</v>
      </c>
      <c r="CQ17" s="1"/>
      <c r="CR17" s="1"/>
      <c r="CS17" s="1"/>
      <c r="CT17" s="1"/>
    </row>
    <row r="18" spans="1:98" ht="12.75">
      <c r="A18" s="58" t="s">
        <v>17</v>
      </c>
      <c r="B18" s="58"/>
      <c r="C18" s="58"/>
      <c r="D18" s="58"/>
      <c r="E18" s="58"/>
      <c r="F18" s="58"/>
      <c r="G18" s="7" t="s">
        <v>46</v>
      </c>
      <c r="H18" s="17">
        <v>23.528449933686996</v>
      </c>
      <c r="I18" s="9">
        <v>0.56</v>
      </c>
      <c r="J18" s="38">
        <f>$I$18*J39*$B$45</f>
        <v>1747.8720000000003</v>
      </c>
      <c r="K18" s="7" t="s">
        <v>46</v>
      </c>
      <c r="L18" s="17">
        <v>23.528449933686996</v>
      </c>
      <c r="M18" s="9">
        <v>0.56</v>
      </c>
      <c r="N18" s="49">
        <f aca="true" t="shared" si="9" ref="N18:V18">$M$18*N39*$B$45</f>
        <v>3585.7920000000004</v>
      </c>
      <c r="O18" s="49">
        <f t="shared" si="9"/>
        <v>3540.0959999999995</v>
      </c>
      <c r="P18" s="49">
        <f t="shared" si="9"/>
        <v>3603.2640000000006</v>
      </c>
      <c r="Q18" s="49">
        <f t="shared" si="9"/>
        <v>3624.0959999999995</v>
      </c>
      <c r="R18" s="49">
        <f t="shared" si="9"/>
        <v>4818.912000000001</v>
      </c>
      <c r="S18" s="49">
        <f t="shared" si="9"/>
        <v>3515.2320000000004</v>
      </c>
      <c r="T18" s="49">
        <f t="shared" si="9"/>
        <v>3256.5120000000006</v>
      </c>
      <c r="U18" s="49">
        <f t="shared" si="9"/>
        <v>2726.304</v>
      </c>
      <c r="V18" s="49">
        <f t="shared" si="9"/>
        <v>2700.768</v>
      </c>
      <c r="W18" s="7" t="s">
        <v>46</v>
      </c>
      <c r="X18" s="31">
        <v>0.37</v>
      </c>
      <c r="Y18" s="18">
        <f aca="true" t="shared" si="10" ref="Y18:AD18">$X$18*Y39*$B$45</f>
        <v>1488.732</v>
      </c>
      <c r="Z18" s="18">
        <f t="shared" si="10"/>
        <v>1522.032</v>
      </c>
      <c r="AA18" s="18">
        <f t="shared" si="10"/>
        <v>1491.84</v>
      </c>
      <c r="AB18" s="18">
        <f t="shared" si="10"/>
        <v>1473.192</v>
      </c>
      <c r="AC18" s="18">
        <f t="shared" si="10"/>
        <v>1839.0479999999998</v>
      </c>
      <c r="AD18" s="18">
        <f t="shared" si="10"/>
        <v>2376.732</v>
      </c>
      <c r="AE18" s="7" t="s">
        <v>46</v>
      </c>
      <c r="AF18" s="17">
        <v>23.528449933686996</v>
      </c>
      <c r="AG18" s="31">
        <v>0.37</v>
      </c>
      <c r="AH18" s="21">
        <f aca="true" t="shared" si="11" ref="AH18:AN18">$AG$18*AH39*$B$45</f>
        <v>2700.4080000000004</v>
      </c>
      <c r="AI18" s="21">
        <f t="shared" si="11"/>
        <v>2972.58</v>
      </c>
      <c r="AJ18" s="21">
        <f t="shared" si="11"/>
        <v>2997</v>
      </c>
      <c r="AK18" s="21">
        <f t="shared" si="11"/>
        <v>1937.616</v>
      </c>
      <c r="AL18" s="21">
        <f t="shared" si="11"/>
        <v>1937.172</v>
      </c>
      <c r="AM18" s="21">
        <f t="shared" si="11"/>
        <v>1980.6840000000002</v>
      </c>
      <c r="AN18" s="21">
        <f t="shared" si="11"/>
        <v>2971.248</v>
      </c>
      <c r="AO18" s="7" t="s">
        <v>46</v>
      </c>
      <c r="AP18" s="17">
        <v>23.528449933686996</v>
      </c>
      <c r="AQ18" s="31">
        <v>0.37</v>
      </c>
      <c r="AR18" s="21">
        <f>$AQ$18*AR39*$B$45</f>
        <v>4651.7880000000005</v>
      </c>
      <c r="CQ18" s="1"/>
      <c r="CR18" s="1"/>
      <c r="CS18" s="1"/>
      <c r="CT18" s="1"/>
    </row>
    <row r="19" spans="1:98" ht="12.75">
      <c r="A19" s="58" t="s">
        <v>18</v>
      </c>
      <c r="B19" s="58"/>
      <c r="C19" s="58"/>
      <c r="D19" s="58"/>
      <c r="E19" s="58"/>
      <c r="F19" s="58"/>
      <c r="G19" s="7" t="s">
        <v>46</v>
      </c>
      <c r="H19" s="17">
        <v>0.40813328912466834</v>
      </c>
      <c r="I19" s="9">
        <v>0.27</v>
      </c>
      <c r="J19" s="38">
        <f>$I$19*J39*$B$45</f>
        <v>842.724</v>
      </c>
      <c r="K19" s="7" t="s">
        <v>46</v>
      </c>
      <c r="L19" s="17">
        <v>0.40813328912466834</v>
      </c>
      <c r="M19" s="9">
        <v>0.27</v>
      </c>
      <c r="N19" s="49">
        <f aca="true" t="shared" si="12" ref="N19:V19">$M$19*N39*$B$45</f>
        <v>1728.864</v>
      </c>
      <c r="O19" s="49">
        <f t="shared" si="12"/>
        <v>1706.8319999999999</v>
      </c>
      <c r="P19" s="49">
        <f t="shared" si="12"/>
        <v>1737.2880000000005</v>
      </c>
      <c r="Q19" s="49">
        <f t="shared" si="12"/>
        <v>1747.3319999999999</v>
      </c>
      <c r="R19" s="49">
        <f t="shared" si="12"/>
        <v>2323.4040000000005</v>
      </c>
      <c r="S19" s="49">
        <f t="shared" si="12"/>
        <v>1694.8440000000003</v>
      </c>
      <c r="T19" s="49">
        <f t="shared" si="12"/>
        <v>1570.1040000000003</v>
      </c>
      <c r="U19" s="49">
        <f t="shared" si="12"/>
        <v>1314.468</v>
      </c>
      <c r="V19" s="49">
        <f t="shared" si="12"/>
        <v>1302.156</v>
      </c>
      <c r="W19" s="7" t="s">
        <v>46</v>
      </c>
      <c r="X19" s="31">
        <v>0.28</v>
      </c>
      <c r="Y19" s="18">
        <f aca="true" t="shared" si="13" ref="Y19:AD19">$X$19*Y39*$B$45</f>
        <v>1126.6080000000002</v>
      </c>
      <c r="Z19" s="18">
        <f t="shared" si="13"/>
        <v>1151.808</v>
      </c>
      <c r="AA19" s="18">
        <f t="shared" si="13"/>
        <v>1128.96</v>
      </c>
      <c r="AB19" s="18">
        <f t="shared" si="13"/>
        <v>1114.8480000000002</v>
      </c>
      <c r="AC19" s="18">
        <f t="shared" si="13"/>
        <v>1391.7120000000002</v>
      </c>
      <c r="AD19" s="18">
        <f t="shared" si="13"/>
        <v>1798.6080000000002</v>
      </c>
      <c r="AE19" s="7" t="s">
        <v>46</v>
      </c>
      <c r="AF19" s="17">
        <v>0.40813328912466834</v>
      </c>
      <c r="AG19" s="31">
        <v>0.28</v>
      </c>
      <c r="AH19" s="21">
        <f aca="true" t="shared" si="14" ref="AH19:AN19">$AG$19*AH39*$B$45</f>
        <v>2043.5520000000001</v>
      </c>
      <c r="AI19" s="21">
        <f t="shared" si="14"/>
        <v>2249.52</v>
      </c>
      <c r="AJ19" s="21">
        <f t="shared" si="14"/>
        <v>2268.0000000000005</v>
      </c>
      <c r="AK19" s="21">
        <f t="shared" si="14"/>
        <v>1466.304</v>
      </c>
      <c r="AL19" s="21">
        <f t="shared" si="14"/>
        <v>1465.9680000000003</v>
      </c>
      <c r="AM19" s="21">
        <f t="shared" si="14"/>
        <v>1498.8960000000002</v>
      </c>
      <c r="AN19" s="21">
        <f t="shared" si="14"/>
        <v>2248.5120000000006</v>
      </c>
      <c r="AO19" s="7" t="s">
        <v>46</v>
      </c>
      <c r="AP19" s="17">
        <v>0.40813328912466834</v>
      </c>
      <c r="AQ19" s="31">
        <v>0.28</v>
      </c>
      <c r="AR19" s="21">
        <f>$AQ$19*AR39*$B$45</f>
        <v>3520.272000000001</v>
      </c>
      <c r="CQ19" s="1"/>
      <c r="CR19" s="1"/>
      <c r="CS19" s="1"/>
      <c r="CT19" s="1"/>
    </row>
    <row r="20" spans="1:98" ht="49.5" customHeight="1">
      <c r="A20" s="58" t="s">
        <v>28</v>
      </c>
      <c r="B20" s="58"/>
      <c r="C20" s="58"/>
      <c r="D20" s="58"/>
      <c r="E20" s="58"/>
      <c r="F20" s="58"/>
      <c r="G20" s="10" t="s">
        <v>19</v>
      </c>
      <c r="H20" s="17">
        <v>12.083350464190978</v>
      </c>
      <c r="I20" s="9">
        <v>0.66</v>
      </c>
      <c r="J20" s="38">
        <f>$I$20*J39*$B$45</f>
        <v>2059.992</v>
      </c>
      <c r="K20" s="10" t="s">
        <v>19</v>
      </c>
      <c r="L20" s="17">
        <v>12.083350464190978</v>
      </c>
      <c r="M20" s="9">
        <v>0.66</v>
      </c>
      <c r="N20" s="49">
        <f aca="true" t="shared" si="15" ref="N20:V20">$M$20*N39*$B$45</f>
        <v>4226.112000000001</v>
      </c>
      <c r="O20" s="49">
        <f t="shared" si="15"/>
        <v>4172.255999999999</v>
      </c>
      <c r="P20" s="49">
        <f t="shared" si="15"/>
        <v>4246.704000000001</v>
      </c>
      <c r="Q20" s="49">
        <f t="shared" si="15"/>
        <v>4271.255999999999</v>
      </c>
      <c r="R20" s="49">
        <f t="shared" si="15"/>
        <v>5679.432000000001</v>
      </c>
      <c r="S20" s="49">
        <f t="shared" si="15"/>
        <v>4142.952</v>
      </c>
      <c r="T20" s="49">
        <f t="shared" si="15"/>
        <v>3838.032</v>
      </c>
      <c r="U20" s="49">
        <f t="shared" si="15"/>
        <v>3213.1440000000002</v>
      </c>
      <c r="V20" s="49">
        <f t="shared" si="15"/>
        <v>3183.0480000000002</v>
      </c>
      <c r="W20" s="10" t="s">
        <v>19</v>
      </c>
      <c r="X20" s="31">
        <v>0.68</v>
      </c>
      <c r="Y20" s="18">
        <f aca="true" t="shared" si="16" ref="Y20:AD20">$X$20*Y39*$B$45</f>
        <v>2736.0480000000002</v>
      </c>
      <c r="Z20" s="18">
        <f t="shared" si="16"/>
        <v>2797.248</v>
      </c>
      <c r="AA20" s="18">
        <f t="shared" si="16"/>
        <v>2741.76</v>
      </c>
      <c r="AB20" s="18">
        <f t="shared" si="16"/>
        <v>2707.4880000000003</v>
      </c>
      <c r="AC20" s="18">
        <f t="shared" si="16"/>
        <v>3379.8720000000003</v>
      </c>
      <c r="AD20" s="18">
        <f t="shared" si="16"/>
        <v>4368.048000000001</v>
      </c>
      <c r="AE20" s="10" t="s">
        <v>19</v>
      </c>
      <c r="AF20" s="17">
        <v>12.083350464190978</v>
      </c>
      <c r="AG20" s="31">
        <v>0.68</v>
      </c>
      <c r="AH20" s="21">
        <f aca="true" t="shared" si="17" ref="AH20:AN20">$AG$20*AH39*$B$45</f>
        <v>4962.912000000001</v>
      </c>
      <c r="AI20" s="21">
        <f t="shared" si="17"/>
        <v>5463.120000000001</v>
      </c>
      <c r="AJ20" s="21">
        <f t="shared" si="17"/>
        <v>5508.000000000001</v>
      </c>
      <c r="AK20" s="21">
        <f t="shared" si="17"/>
        <v>3561.0240000000003</v>
      </c>
      <c r="AL20" s="21">
        <f t="shared" si="17"/>
        <v>3560.2080000000005</v>
      </c>
      <c r="AM20" s="21">
        <f t="shared" si="17"/>
        <v>3640.1760000000004</v>
      </c>
      <c r="AN20" s="21">
        <f t="shared" si="17"/>
        <v>5460.6720000000005</v>
      </c>
      <c r="AO20" s="10" t="s">
        <v>19</v>
      </c>
      <c r="AP20" s="17">
        <v>12.083350464190978</v>
      </c>
      <c r="AQ20" s="31">
        <v>0.68</v>
      </c>
      <c r="AR20" s="21">
        <f>$AQ$20*AR39*$B$45</f>
        <v>8549.232</v>
      </c>
      <c r="CQ20" s="1"/>
      <c r="CR20" s="1"/>
      <c r="CS20" s="1"/>
      <c r="CT20" s="1"/>
    </row>
    <row r="21" spans="1:98" ht="12.75">
      <c r="A21" s="58" t="s">
        <v>29</v>
      </c>
      <c r="B21" s="58"/>
      <c r="C21" s="58"/>
      <c r="D21" s="58"/>
      <c r="E21" s="58"/>
      <c r="F21" s="58"/>
      <c r="G21" s="7" t="s">
        <v>47</v>
      </c>
      <c r="H21" s="17">
        <v>7.994505494505494</v>
      </c>
      <c r="I21" s="9">
        <v>0.23</v>
      </c>
      <c r="J21" s="38">
        <f>$I$21*J39*$B$45</f>
        <v>717.8760000000001</v>
      </c>
      <c r="K21" s="7" t="s">
        <v>47</v>
      </c>
      <c r="L21" s="17">
        <v>7.994505494505494</v>
      </c>
      <c r="M21" s="9">
        <v>0.23</v>
      </c>
      <c r="N21" s="49">
        <f aca="true" t="shared" si="18" ref="N21:V21">$M$21*N39*$B$45</f>
        <v>1472.736</v>
      </c>
      <c r="O21" s="49">
        <f t="shared" si="18"/>
        <v>1453.968</v>
      </c>
      <c r="P21" s="49">
        <f t="shared" si="18"/>
        <v>1479.9120000000003</v>
      </c>
      <c r="Q21" s="49">
        <f t="shared" si="18"/>
        <v>1488.468</v>
      </c>
      <c r="R21" s="49">
        <f t="shared" si="18"/>
        <v>1979.1960000000004</v>
      </c>
      <c r="S21" s="49">
        <f t="shared" si="18"/>
        <v>1443.7560000000003</v>
      </c>
      <c r="T21" s="49">
        <f t="shared" si="18"/>
        <v>1337.496</v>
      </c>
      <c r="U21" s="49">
        <f t="shared" si="18"/>
        <v>1119.732</v>
      </c>
      <c r="V21" s="49">
        <f t="shared" si="18"/>
        <v>1109.244</v>
      </c>
      <c r="W21" s="7" t="s">
        <v>47</v>
      </c>
      <c r="X21" s="31">
        <v>0.23</v>
      </c>
      <c r="Y21" s="18">
        <f aca="true" t="shared" si="19" ref="Y21:AD21">$X$21*Y39*$B$45</f>
        <v>925.428</v>
      </c>
      <c r="Z21" s="18">
        <f t="shared" si="19"/>
        <v>946.1280000000002</v>
      </c>
      <c r="AA21" s="18">
        <f t="shared" si="19"/>
        <v>927.36</v>
      </c>
      <c r="AB21" s="18">
        <f t="shared" si="19"/>
        <v>915.768</v>
      </c>
      <c r="AC21" s="18">
        <f t="shared" si="19"/>
        <v>1143.192</v>
      </c>
      <c r="AD21" s="18">
        <f t="shared" si="19"/>
        <v>1477.4279999999999</v>
      </c>
      <c r="AE21" s="7" t="s">
        <v>47</v>
      </c>
      <c r="AF21" s="17">
        <v>7.994505494505494</v>
      </c>
      <c r="AG21" s="31">
        <v>0.23</v>
      </c>
      <c r="AH21" s="21">
        <f aca="true" t="shared" si="20" ref="AH21:AN21">$AG$21*AH39*$B$45</f>
        <v>1678.6320000000003</v>
      </c>
      <c r="AI21" s="21">
        <f t="shared" si="20"/>
        <v>1847.8200000000002</v>
      </c>
      <c r="AJ21" s="21">
        <f t="shared" si="20"/>
        <v>1863</v>
      </c>
      <c r="AK21" s="21">
        <f t="shared" si="20"/>
        <v>1204.464</v>
      </c>
      <c r="AL21" s="21">
        <f t="shared" si="20"/>
        <v>1204.188</v>
      </c>
      <c r="AM21" s="21">
        <f t="shared" si="20"/>
        <v>1231.236</v>
      </c>
      <c r="AN21" s="21">
        <f t="shared" si="20"/>
        <v>1846.9920000000002</v>
      </c>
      <c r="AO21" s="7" t="s">
        <v>47</v>
      </c>
      <c r="AP21" s="17">
        <v>7.994505494505494</v>
      </c>
      <c r="AQ21" s="31">
        <v>0.23</v>
      </c>
      <c r="AR21" s="21">
        <f>$AQ$21*AR39*$B$45</f>
        <v>2891.6520000000005</v>
      </c>
      <c r="CQ21" s="1"/>
      <c r="CR21" s="1"/>
      <c r="CS21" s="1"/>
      <c r="CT21" s="1"/>
    </row>
    <row r="22" spans="1:98" ht="12.75">
      <c r="A22" s="58" t="s">
        <v>30</v>
      </c>
      <c r="B22" s="58"/>
      <c r="C22" s="58"/>
      <c r="D22" s="58"/>
      <c r="E22" s="58"/>
      <c r="F22" s="58"/>
      <c r="G22" s="7" t="s">
        <v>46</v>
      </c>
      <c r="H22" s="17">
        <v>7.994505494505494</v>
      </c>
      <c r="I22" s="9">
        <v>3.05</v>
      </c>
      <c r="J22" s="38">
        <f>$I$22*J39*$B$45</f>
        <v>9519.66</v>
      </c>
      <c r="K22" s="7" t="s">
        <v>46</v>
      </c>
      <c r="L22" s="17">
        <v>7.994505494505494</v>
      </c>
      <c r="M22" s="9">
        <v>3.05</v>
      </c>
      <c r="N22" s="49">
        <f aca="true" t="shared" si="21" ref="N22:V22">$M$22*N39*$B$45</f>
        <v>19529.760000000002</v>
      </c>
      <c r="O22" s="49">
        <f t="shared" si="21"/>
        <v>19280.879999999997</v>
      </c>
      <c r="P22" s="49">
        <f t="shared" si="21"/>
        <v>19624.920000000002</v>
      </c>
      <c r="Q22" s="49">
        <f t="shared" si="21"/>
        <v>19738.379999999997</v>
      </c>
      <c r="R22" s="49">
        <f t="shared" si="21"/>
        <v>26245.859999999997</v>
      </c>
      <c r="S22" s="49">
        <f t="shared" si="21"/>
        <v>19145.46</v>
      </c>
      <c r="T22" s="49">
        <f t="shared" si="21"/>
        <v>17736.36</v>
      </c>
      <c r="U22" s="49">
        <f t="shared" si="21"/>
        <v>14848.619999999999</v>
      </c>
      <c r="V22" s="49">
        <f t="shared" si="21"/>
        <v>14709.539999999997</v>
      </c>
      <c r="W22" s="7" t="s">
        <v>46</v>
      </c>
      <c r="X22" s="31">
        <v>2.96</v>
      </c>
      <c r="Y22" s="18">
        <f aca="true" t="shared" si="22" ref="Y22:AD22">$X$22*Y39*$B$45</f>
        <v>11909.856</v>
      </c>
      <c r="Z22" s="18">
        <f t="shared" si="22"/>
        <v>12176.256</v>
      </c>
      <c r="AA22" s="18">
        <f t="shared" si="22"/>
        <v>11934.72</v>
      </c>
      <c r="AB22" s="18">
        <f t="shared" si="22"/>
        <v>11785.536</v>
      </c>
      <c r="AC22" s="18">
        <f t="shared" si="22"/>
        <v>14712.383999999998</v>
      </c>
      <c r="AD22" s="18">
        <f t="shared" si="22"/>
        <v>19013.856</v>
      </c>
      <c r="AE22" s="7" t="s">
        <v>51</v>
      </c>
      <c r="AF22" s="17">
        <v>7.994505494505494</v>
      </c>
      <c r="AG22" s="31">
        <v>2.85</v>
      </c>
      <c r="AH22" s="21">
        <f aca="true" t="shared" si="23" ref="AH22:AN22">$AG$22*AH39*$B$45</f>
        <v>20800.440000000002</v>
      </c>
      <c r="AI22" s="21">
        <f t="shared" si="23"/>
        <v>22896.9</v>
      </c>
      <c r="AJ22" s="21">
        <f t="shared" si="23"/>
        <v>23085</v>
      </c>
      <c r="AK22" s="21">
        <f t="shared" si="23"/>
        <v>14924.880000000001</v>
      </c>
      <c r="AL22" s="21">
        <f t="shared" si="23"/>
        <v>14921.460000000003</v>
      </c>
      <c r="AM22" s="21">
        <f t="shared" si="23"/>
        <v>15256.619999999999</v>
      </c>
      <c r="AN22" s="21">
        <f t="shared" si="23"/>
        <v>22886.640000000003</v>
      </c>
      <c r="AO22" s="7" t="s">
        <v>51</v>
      </c>
      <c r="AP22" s="17">
        <v>7.994505494505494</v>
      </c>
      <c r="AQ22" s="31">
        <v>2.85</v>
      </c>
      <c r="AR22" s="21">
        <f>$AQ$22*AR39*$B$45</f>
        <v>35831.340000000004</v>
      </c>
      <c r="CQ22" s="1"/>
      <c r="CR22" s="1"/>
      <c r="CS22" s="1"/>
      <c r="CT22" s="1"/>
    </row>
    <row r="23" spans="1:98" ht="12.75">
      <c r="A23" s="58" t="s">
        <v>31</v>
      </c>
      <c r="B23" s="58"/>
      <c r="C23" s="58"/>
      <c r="D23" s="58"/>
      <c r="E23" s="58"/>
      <c r="F23" s="58"/>
      <c r="G23" s="7" t="s">
        <v>52</v>
      </c>
      <c r="H23" s="17">
        <v>7.994505494505494</v>
      </c>
      <c r="I23" s="9">
        <v>3.85</v>
      </c>
      <c r="J23" s="38">
        <f>$I$23*J39*$B$45</f>
        <v>12016.62</v>
      </c>
      <c r="K23" s="7" t="s">
        <v>46</v>
      </c>
      <c r="L23" s="17">
        <v>7.994505494505494</v>
      </c>
      <c r="M23" s="9">
        <v>3.85</v>
      </c>
      <c r="N23" s="49">
        <f aca="true" t="shared" si="24" ref="N23:V23">$M$23*N39*$B$45</f>
        <v>24652.32</v>
      </c>
      <c r="O23" s="49">
        <f t="shared" si="24"/>
        <v>24338.159999999996</v>
      </c>
      <c r="P23" s="49">
        <f t="shared" si="24"/>
        <v>24772.440000000002</v>
      </c>
      <c r="Q23" s="49">
        <f t="shared" si="24"/>
        <v>24915.659999999996</v>
      </c>
      <c r="R23" s="49">
        <f t="shared" si="24"/>
        <v>33130.020000000004</v>
      </c>
      <c r="S23" s="49">
        <f t="shared" si="24"/>
        <v>24167.22</v>
      </c>
      <c r="T23" s="49">
        <f t="shared" si="24"/>
        <v>22388.52</v>
      </c>
      <c r="U23" s="49">
        <f t="shared" si="24"/>
        <v>18743.34</v>
      </c>
      <c r="V23" s="49">
        <f t="shared" si="24"/>
        <v>18567.78</v>
      </c>
      <c r="W23" s="7" t="s">
        <v>46</v>
      </c>
      <c r="X23" s="31">
        <v>0</v>
      </c>
      <c r="Y23" s="18">
        <f aca="true" t="shared" si="25" ref="Y23:AD23">$X$23*Y39*$B$45</f>
        <v>0</v>
      </c>
      <c r="Z23" s="18">
        <f t="shared" si="25"/>
        <v>0</v>
      </c>
      <c r="AA23" s="18">
        <f t="shared" si="25"/>
        <v>0</v>
      </c>
      <c r="AB23" s="18">
        <f t="shared" si="25"/>
        <v>0</v>
      </c>
      <c r="AC23" s="18">
        <f t="shared" si="25"/>
        <v>0</v>
      </c>
      <c r="AD23" s="18">
        <f t="shared" si="25"/>
        <v>0</v>
      </c>
      <c r="AE23" s="7" t="s">
        <v>52</v>
      </c>
      <c r="AF23" s="17">
        <v>7.994505494505494</v>
      </c>
      <c r="AG23" s="31">
        <v>0</v>
      </c>
      <c r="AH23" s="21">
        <f aca="true" t="shared" si="26" ref="AH23:AN23">$AG$23*AH39*$B$45</f>
        <v>0</v>
      </c>
      <c r="AI23" s="21">
        <f t="shared" si="26"/>
        <v>0</v>
      </c>
      <c r="AJ23" s="21">
        <f t="shared" si="26"/>
        <v>0</v>
      </c>
      <c r="AK23" s="21">
        <f t="shared" si="26"/>
        <v>0</v>
      </c>
      <c r="AL23" s="21">
        <f t="shared" si="26"/>
        <v>0</v>
      </c>
      <c r="AM23" s="21">
        <f t="shared" si="26"/>
        <v>0</v>
      </c>
      <c r="AN23" s="21">
        <f t="shared" si="26"/>
        <v>0</v>
      </c>
      <c r="AO23" s="7" t="s">
        <v>52</v>
      </c>
      <c r="AP23" s="17">
        <v>7.994505494505494</v>
      </c>
      <c r="AQ23" s="31">
        <v>0</v>
      </c>
      <c r="AR23" s="21">
        <f>$AQ$23*AR39*$B$45</f>
        <v>0</v>
      </c>
      <c r="CQ23" s="1"/>
      <c r="CR23" s="1"/>
      <c r="CS23" s="1"/>
      <c r="CT23" s="1"/>
    </row>
    <row r="24" spans="1:98" ht="13.5" customHeight="1">
      <c r="A24" s="60" t="s">
        <v>20</v>
      </c>
      <c r="B24" s="60"/>
      <c r="C24" s="60"/>
      <c r="D24" s="60"/>
      <c r="E24" s="60"/>
      <c r="F24" s="60"/>
      <c r="G24" s="8"/>
      <c r="H24" s="19">
        <f>SUM(H25:H28)</f>
        <v>33.76989389920425</v>
      </c>
      <c r="I24" s="27">
        <f>SUM(I25:I28)</f>
        <v>3.09</v>
      </c>
      <c r="J24" s="39">
        <f>SUM(J25:J28)</f>
        <v>9644.508000000002</v>
      </c>
      <c r="K24" s="8"/>
      <c r="L24" s="19">
        <f aca="true" t="shared" si="27" ref="L24:V24">SUM(L25:L28)</f>
        <v>33.76989389920425</v>
      </c>
      <c r="M24" s="27">
        <f t="shared" si="27"/>
        <v>4.07</v>
      </c>
      <c r="N24" s="50">
        <f t="shared" si="27"/>
        <v>26061.024000000005</v>
      </c>
      <c r="O24" s="50">
        <f>SUM(O25:O28)</f>
        <v>25728.912</v>
      </c>
      <c r="P24" s="50">
        <f>SUM(P25:P28)</f>
        <v>26188.008000000005</v>
      </c>
      <c r="Q24" s="50">
        <f>SUM(Q25:Q28)</f>
        <v>26339.412</v>
      </c>
      <c r="R24" s="50">
        <f>SUM(R25:R28)</f>
        <v>35023.164000000004</v>
      </c>
      <c r="S24" s="50">
        <f t="shared" si="27"/>
        <v>25548.204</v>
      </c>
      <c r="T24" s="50">
        <f>SUM(T25:T28)</f>
        <v>23667.864</v>
      </c>
      <c r="U24" s="50">
        <f t="shared" si="27"/>
        <v>19814.388</v>
      </c>
      <c r="V24" s="50">
        <f t="shared" si="27"/>
        <v>19628.796</v>
      </c>
      <c r="W24" s="8"/>
      <c r="X24" s="32">
        <f aca="true" t="shared" si="28" ref="X24:AD24">SUM(X25:X28)</f>
        <v>6.5</v>
      </c>
      <c r="Y24" s="16">
        <f t="shared" si="28"/>
        <v>26153.4</v>
      </c>
      <c r="Z24" s="16">
        <f t="shared" si="28"/>
        <v>26738.399999999998</v>
      </c>
      <c r="AA24" s="16">
        <f t="shared" si="28"/>
        <v>26208.000000000004</v>
      </c>
      <c r="AB24" s="16">
        <f t="shared" si="28"/>
        <v>25880.399999999998</v>
      </c>
      <c r="AC24" s="16">
        <f t="shared" si="28"/>
        <v>32307.599999999995</v>
      </c>
      <c r="AD24" s="16">
        <f t="shared" si="28"/>
        <v>41753.399999999994</v>
      </c>
      <c r="AE24" s="8"/>
      <c r="AF24" s="19">
        <f aca="true" t="shared" si="29" ref="AF24:AN24">SUM(AF25:AF28)</f>
        <v>33.76989389920425</v>
      </c>
      <c r="AG24" s="32">
        <f t="shared" si="29"/>
        <v>7.68</v>
      </c>
      <c r="AH24" s="22">
        <f t="shared" si="29"/>
        <v>56051.712</v>
      </c>
      <c r="AI24" s="22">
        <f t="shared" si="29"/>
        <v>61701.12</v>
      </c>
      <c r="AJ24" s="22">
        <f t="shared" si="29"/>
        <v>62208</v>
      </c>
      <c r="AK24" s="22">
        <f t="shared" si="29"/>
        <v>40218.623999999996</v>
      </c>
      <c r="AL24" s="22">
        <f t="shared" si="29"/>
        <v>40209.407999999996</v>
      </c>
      <c r="AM24" s="22">
        <f t="shared" si="29"/>
        <v>41112.576</v>
      </c>
      <c r="AN24" s="22">
        <f t="shared" si="29"/>
        <v>61673.472</v>
      </c>
      <c r="AO24" s="8"/>
      <c r="AP24" s="19">
        <f>SUM(AP25:AP28)</f>
        <v>33.76989389920425</v>
      </c>
      <c r="AQ24" s="32">
        <f>SUM(AQ25:AQ28)</f>
        <v>7.68</v>
      </c>
      <c r="AR24" s="22">
        <f>SUM(AR25:AR28)</f>
        <v>96556.032</v>
      </c>
      <c r="CQ24" s="1"/>
      <c r="CR24" s="1"/>
      <c r="CS24" s="1"/>
      <c r="CT24" s="1"/>
    </row>
    <row r="25" spans="1:98" ht="12.75">
      <c r="A25" s="58" t="s">
        <v>32</v>
      </c>
      <c r="B25" s="58"/>
      <c r="C25" s="58"/>
      <c r="D25" s="58"/>
      <c r="E25" s="58"/>
      <c r="F25" s="58"/>
      <c r="G25" s="7" t="s">
        <v>21</v>
      </c>
      <c r="H25" s="17">
        <v>0.3445907540735127</v>
      </c>
      <c r="I25" s="9">
        <v>0</v>
      </c>
      <c r="J25" s="38">
        <v>0</v>
      </c>
      <c r="K25" s="7" t="s">
        <v>21</v>
      </c>
      <c r="L25" s="17">
        <v>0.3445907540735127</v>
      </c>
      <c r="M25" s="9">
        <v>0</v>
      </c>
      <c r="N25" s="49">
        <f>M25*$N$39*$B$45</f>
        <v>0</v>
      </c>
      <c r="O25" s="49">
        <f>N25*$N$39*$B$45</f>
        <v>0</v>
      </c>
      <c r="P25" s="49">
        <f>O25*$N$39*$B$45</f>
        <v>0</v>
      </c>
      <c r="Q25" s="49">
        <f>O25*$N$39*$B$45</f>
        <v>0</v>
      </c>
      <c r="R25" s="49">
        <f>P25*$N$39*$B$45</f>
        <v>0</v>
      </c>
      <c r="S25" s="49">
        <f>R25*$N$39*$B$45</f>
        <v>0</v>
      </c>
      <c r="T25" s="49">
        <f>S25*$N$39*$B$45</f>
        <v>0</v>
      </c>
      <c r="U25" s="49">
        <f>T25*$N$39*$B$45</f>
        <v>0</v>
      </c>
      <c r="V25" s="49">
        <f>U25*$N$39*$B$45</f>
        <v>0</v>
      </c>
      <c r="W25" s="7" t="s">
        <v>21</v>
      </c>
      <c r="X25" s="31">
        <v>0</v>
      </c>
      <c r="Y25" s="18">
        <f aca="true" t="shared" si="30" ref="Y25:AD25">$X$25*Y39*$B$45</f>
        <v>0</v>
      </c>
      <c r="Z25" s="18">
        <f t="shared" si="30"/>
        <v>0</v>
      </c>
      <c r="AA25" s="18">
        <f t="shared" si="30"/>
        <v>0</v>
      </c>
      <c r="AB25" s="18">
        <f t="shared" si="30"/>
        <v>0</v>
      </c>
      <c r="AC25" s="18">
        <f t="shared" si="30"/>
        <v>0</v>
      </c>
      <c r="AD25" s="18">
        <f t="shared" si="30"/>
        <v>0</v>
      </c>
      <c r="AE25" s="7" t="s">
        <v>21</v>
      </c>
      <c r="AF25" s="17">
        <v>0.3445907540735127</v>
      </c>
      <c r="AG25" s="31">
        <v>0</v>
      </c>
      <c r="AH25" s="21">
        <f aca="true" t="shared" si="31" ref="AH25:AN25">$AG$25*AH39*$B$45</f>
        <v>0</v>
      </c>
      <c r="AI25" s="21">
        <f t="shared" si="31"/>
        <v>0</v>
      </c>
      <c r="AJ25" s="21">
        <f t="shared" si="31"/>
        <v>0</v>
      </c>
      <c r="AK25" s="21">
        <f t="shared" si="31"/>
        <v>0</v>
      </c>
      <c r="AL25" s="21">
        <f t="shared" si="31"/>
        <v>0</v>
      </c>
      <c r="AM25" s="21">
        <f t="shared" si="31"/>
        <v>0</v>
      </c>
      <c r="AN25" s="21">
        <f t="shared" si="31"/>
        <v>0</v>
      </c>
      <c r="AO25" s="7" t="s">
        <v>21</v>
      </c>
      <c r="AP25" s="17">
        <v>0.3445907540735127</v>
      </c>
      <c r="AQ25" s="31">
        <v>0</v>
      </c>
      <c r="AR25" s="21">
        <f>$AQ$25*AR39*$B$45</f>
        <v>0</v>
      </c>
      <c r="CQ25" s="1"/>
      <c r="CR25" s="1"/>
      <c r="CS25" s="1"/>
      <c r="CT25" s="1"/>
    </row>
    <row r="26" spans="1:98" ht="37.5" customHeight="1">
      <c r="A26" s="59" t="s">
        <v>33</v>
      </c>
      <c r="B26" s="59"/>
      <c r="C26" s="59"/>
      <c r="D26" s="59"/>
      <c r="E26" s="59"/>
      <c r="F26" s="59"/>
      <c r="G26" s="7" t="s">
        <v>48</v>
      </c>
      <c r="H26" s="17">
        <v>7.580996589617279</v>
      </c>
      <c r="I26" s="9">
        <v>0.11</v>
      </c>
      <c r="J26" s="38">
        <f>$I$26*J39*$B$45</f>
        <v>343.33200000000005</v>
      </c>
      <c r="K26" s="7" t="s">
        <v>48</v>
      </c>
      <c r="L26" s="17">
        <v>7.580996589617279</v>
      </c>
      <c r="M26" s="9">
        <v>0.47</v>
      </c>
      <c r="N26" s="49">
        <f aca="true" t="shared" si="32" ref="N26:V26">$M$26*N39*$B$45</f>
        <v>3009.504</v>
      </c>
      <c r="O26" s="49">
        <f t="shared" si="32"/>
        <v>2971.1519999999996</v>
      </c>
      <c r="P26" s="49">
        <f t="shared" si="32"/>
        <v>3024.168</v>
      </c>
      <c r="Q26" s="49">
        <f t="shared" si="32"/>
        <v>3041.6519999999996</v>
      </c>
      <c r="R26" s="49">
        <f t="shared" si="32"/>
        <v>4044.4439999999995</v>
      </c>
      <c r="S26" s="49">
        <f t="shared" si="32"/>
        <v>2950.284</v>
      </c>
      <c r="T26" s="49">
        <f t="shared" si="32"/>
        <v>2733.1440000000002</v>
      </c>
      <c r="U26" s="49">
        <f t="shared" si="32"/>
        <v>2288.1479999999997</v>
      </c>
      <c r="V26" s="49">
        <f t="shared" si="32"/>
        <v>2266.7159999999994</v>
      </c>
      <c r="W26" s="7" t="s">
        <v>48</v>
      </c>
      <c r="X26" s="9">
        <v>0.53</v>
      </c>
      <c r="Y26" s="18">
        <f aca="true" t="shared" si="33" ref="Y26:AD26">$X$26*Y39*$B$45</f>
        <v>2132.508</v>
      </c>
      <c r="Z26" s="18">
        <f t="shared" si="33"/>
        <v>2180.2080000000005</v>
      </c>
      <c r="AA26" s="18">
        <f t="shared" si="33"/>
        <v>2136.96</v>
      </c>
      <c r="AB26" s="18">
        <f t="shared" si="33"/>
        <v>2110.248</v>
      </c>
      <c r="AC26" s="18">
        <f t="shared" si="33"/>
        <v>2634.312</v>
      </c>
      <c r="AD26" s="18">
        <f t="shared" si="33"/>
        <v>3404.508</v>
      </c>
      <c r="AE26" s="7" t="s">
        <v>48</v>
      </c>
      <c r="AF26" s="17">
        <v>7.580996589617279</v>
      </c>
      <c r="AG26" s="9">
        <v>1.89</v>
      </c>
      <c r="AH26" s="21">
        <f aca="true" t="shared" si="34" ref="AH26:AN26">$AG$26*AH39*$B$45</f>
        <v>13793.976</v>
      </c>
      <c r="AI26" s="21">
        <f t="shared" si="34"/>
        <v>15184.26</v>
      </c>
      <c r="AJ26" s="21">
        <f t="shared" si="34"/>
        <v>15309</v>
      </c>
      <c r="AK26" s="21">
        <f t="shared" si="34"/>
        <v>9897.552</v>
      </c>
      <c r="AL26" s="21">
        <f t="shared" si="34"/>
        <v>9895.284</v>
      </c>
      <c r="AM26" s="21">
        <f t="shared" si="34"/>
        <v>10117.548</v>
      </c>
      <c r="AN26" s="21">
        <f t="shared" si="34"/>
        <v>15177.456</v>
      </c>
      <c r="AO26" s="7" t="s">
        <v>48</v>
      </c>
      <c r="AP26" s="17">
        <v>7.580996589617279</v>
      </c>
      <c r="AQ26" s="9">
        <v>1.89</v>
      </c>
      <c r="AR26" s="21">
        <f>$AQ$26*AR39*$B$45</f>
        <v>23761.836</v>
      </c>
      <c r="CQ26" s="1"/>
      <c r="CR26" s="1"/>
      <c r="CS26" s="1"/>
      <c r="CT26" s="1"/>
    </row>
    <row r="27" spans="1:98" ht="66.75" customHeight="1">
      <c r="A27" s="59" t="s">
        <v>34</v>
      </c>
      <c r="B27" s="59"/>
      <c r="C27" s="59"/>
      <c r="D27" s="59"/>
      <c r="E27" s="59"/>
      <c r="F27" s="59"/>
      <c r="G27" s="10" t="s">
        <v>22</v>
      </c>
      <c r="H27" s="20">
        <v>2.067544524441076</v>
      </c>
      <c r="I27" s="9">
        <v>0.04</v>
      </c>
      <c r="J27" s="40">
        <f>$I$27*J39*$B$45</f>
        <v>124.84800000000001</v>
      </c>
      <c r="K27" s="10" t="s">
        <v>22</v>
      </c>
      <c r="L27" s="20">
        <v>2.067544524441076</v>
      </c>
      <c r="M27" s="9">
        <v>0.04</v>
      </c>
      <c r="N27" s="49">
        <f aca="true" t="shared" si="35" ref="N27:V27">$M$27*N39*$B$45</f>
        <v>256.12800000000004</v>
      </c>
      <c r="O27" s="49">
        <f t="shared" si="35"/>
        <v>252.86399999999998</v>
      </c>
      <c r="P27" s="49">
        <f t="shared" si="35"/>
        <v>257.37600000000003</v>
      </c>
      <c r="Q27" s="49">
        <f t="shared" si="35"/>
        <v>258.864</v>
      </c>
      <c r="R27" s="49">
        <f t="shared" si="35"/>
        <v>344.208</v>
      </c>
      <c r="S27" s="49">
        <f t="shared" si="35"/>
        <v>251.08800000000002</v>
      </c>
      <c r="T27" s="49">
        <f t="shared" si="35"/>
        <v>232.608</v>
      </c>
      <c r="U27" s="49">
        <f t="shared" si="35"/>
        <v>194.73600000000002</v>
      </c>
      <c r="V27" s="49">
        <f t="shared" si="35"/>
        <v>192.912</v>
      </c>
      <c r="W27" s="10" t="s">
        <v>22</v>
      </c>
      <c r="X27" s="31">
        <v>0.04</v>
      </c>
      <c r="Y27" s="18">
        <f aca="true" t="shared" si="36" ref="Y27:AD27">$X$27*Y39*$B$45</f>
        <v>160.94400000000002</v>
      </c>
      <c r="Z27" s="18">
        <f t="shared" si="36"/>
        <v>164.544</v>
      </c>
      <c r="AA27" s="18">
        <f t="shared" si="36"/>
        <v>161.28</v>
      </c>
      <c r="AB27" s="18">
        <f t="shared" si="36"/>
        <v>159.264</v>
      </c>
      <c r="AC27" s="18">
        <f t="shared" si="36"/>
        <v>198.81600000000003</v>
      </c>
      <c r="AD27" s="18">
        <f t="shared" si="36"/>
        <v>256.94399999999996</v>
      </c>
      <c r="AE27" s="10" t="s">
        <v>22</v>
      </c>
      <c r="AF27" s="20">
        <v>2.067544524441076</v>
      </c>
      <c r="AG27" s="31">
        <v>0.04</v>
      </c>
      <c r="AH27" s="21">
        <f aca="true" t="shared" si="37" ref="AH27:AN27">$AG$27*AH39*$B$45</f>
        <v>291.93600000000004</v>
      </c>
      <c r="AI27" s="21">
        <f t="shared" si="37"/>
        <v>321.36</v>
      </c>
      <c r="AJ27" s="21">
        <f t="shared" si="37"/>
        <v>324</v>
      </c>
      <c r="AK27" s="21">
        <f t="shared" si="37"/>
        <v>209.47199999999998</v>
      </c>
      <c r="AL27" s="21">
        <f t="shared" si="37"/>
        <v>209.42400000000004</v>
      </c>
      <c r="AM27" s="21">
        <f t="shared" si="37"/>
        <v>214.12800000000001</v>
      </c>
      <c r="AN27" s="21">
        <f t="shared" si="37"/>
        <v>321.216</v>
      </c>
      <c r="AO27" s="10" t="s">
        <v>22</v>
      </c>
      <c r="AP27" s="20">
        <v>2.067544524441076</v>
      </c>
      <c r="AQ27" s="31">
        <v>0.04</v>
      </c>
      <c r="AR27" s="21">
        <f>$AQ$27*AR39*$B$45</f>
        <v>502.896</v>
      </c>
      <c r="CQ27" s="1"/>
      <c r="CR27" s="1"/>
      <c r="CS27" s="1"/>
      <c r="CT27" s="1"/>
    </row>
    <row r="28" spans="1:98" ht="68.25" customHeight="1">
      <c r="A28" s="59" t="s">
        <v>35</v>
      </c>
      <c r="B28" s="59"/>
      <c r="C28" s="59"/>
      <c r="D28" s="59"/>
      <c r="E28" s="59"/>
      <c r="F28" s="59"/>
      <c r="G28" s="7" t="s">
        <v>48</v>
      </c>
      <c r="H28" s="17">
        <v>23.776762031072376</v>
      </c>
      <c r="I28" s="9">
        <v>2.94</v>
      </c>
      <c r="J28" s="38">
        <f>$I$28*J39*$B$45</f>
        <v>9176.328000000001</v>
      </c>
      <c r="K28" s="7" t="s">
        <v>48</v>
      </c>
      <c r="L28" s="17">
        <v>23.776762031072376</v>
      </c>
      <c r="M28" s="9">
        <v>3.56</v>
      </c>
      <c r="N28" s="49">
        <f aca="true" t="shared" si="38" ref="N28:V28">$M$28*N39*$B$45</f>
        <v>22795.392000000003</v>
      </c>
      <c r="O28" s="49">
        <f t="shared" si="38"/>
        <v>22504.896</v>
      </c>
      <c r="P28" s="49">
        <f t="shared" si="38"/>
        <v>22906.464000000004</v>
      </c>
      <c r="Q28" s="49">
        <f t="shared" si="38"/>
        <v>23038.896</v>
      </c>
      <c r="R28" s="49">
        <f t="shared" si="38"/>
        <v>30634.512000000002</v>
      </c>
      <c r="S28" s="49">
        <f t="shared" si="38"/>
        <v>22346.832000000002</v>
      </c>
      <c r="T28" s="49">
        <f t="shared" si="38"/>
        <v>20702.112</v>
      </c>
      <c r="U28" s="49">
        <f t="shared" si="38"/>
        <v>17331.504</v>
      </c>
      <c r="V28" s="49">
        <f t="shared" si="38"/>
        <v>17169.167999999998</v>
      </c>
      <c r="W28" s="7" t="s">
        <v>48</v>
      </c>
      <c r="X28" s="31">
        <v>5.93</v>
      </c>
      <c r="Y28" s="18">
        <f aca="true" t="shared" si="39" ref="Y28:AD28">$X$28*Y39*$B$45</f>
        <v>23859.948</v>
      </c>
      <c r="Z28" s="18">
        <f t="shared" si="39"/>
        <v>24393.647999999997</v>
      </c>
      <c r="AA28" s="18">
        <f t="shared" si="39"/>
        <v>23909.760000000002</v>
      </c>
      <c r="AB28" s="18">
        <f t="shared" si="39"/>
        <v>23610.888</v>
      </c>
      <c r="AC28" s="18">
        <f t="shared" si="39"/>
        <v>29474.471999999994</v>
      </c>
      <c r="AD28" s="18">
        <f t="shared" si="39"/>
        <v>38091.948</v>
      </c>
      <c r="AE28" s="7" t="s">
        <v>48</v>
      </c>
      <c r="AF28" s="17">
        <v>23.776762031072376</v>
      </c>
      <c r="AG28" s="31">
        <v>5.75</v>
      </c>
      <c r="AH28" s="21">
        <f aca="true" t="shared" si="40" ref="AH28:AN28">$AG$28*AH39*$B$45</f>
        <v>41965.8</v>
      </c>
      <c r="AI28" s="21">
        <f t="shared" si="40"/>
        <v>46195.5</v>
      </c>
      <c r="AJ28" s="21">
        <f t="shared" si="40"/>
        <v>46575</v>
      </c>
      <c r="AK28" s="21">
        <f t="shared" si="40"/>
        <v>30111.6</v>
      </c>
      <c r="AL28" s="21">
        <f t="shared" si="40"/>
        <v>30104.699999999997</v>
      </c>
      <c r="AM28" s="21">
        <f t="shared" si="40"/>
        <v>30780.9</v>
      </c>
      <c r="AN28" s="21">
        <f t="shared" si="40"/>
        <v>46174.8</v>
      </c>
      <c r="AO28" s="7" t="s">
        <v>48</v>
      </c>
      <c r="AP28" s="17">
        <v>23.776762031072376</v>
      </c>
      <c r="AQ28" s="31">
        <v>5.75</v>
      </c>
      <c r="AR28" s="21">
        <f>$AQ$28*AR39*$B$45</f>
        <v>72291.3</v>
      </c>
      <c r="CQ28" s="1"/>
      <c r="CR28" s="1"/>
      <c r="CS28" s="1"/>
      <c r="CT28" s="1"/>
    </row>
    <row r="29" spans="1:98" ht="12.75">
      <c r="A29" s="57" t="s">
        <v>23</v>
      </c>
      <c r="B29" s="57"/>
      <c r="C29" s="57"/>
      <c r="D29" s="57"/>
      <c r="E29" s="57"/>
      <c r="F29" s="57"/>
      <c r="G29" s="8"/>
      <c r="H29" s="19">
        <f>SUM(H30:H32)</f>
        <v>14.81716559302766</v>
      </c>
      <c r="I29" s="27">
        <f>SUM(I30:I35)</f>
        <v>3.44</v>
      </c>
      <c r="J29" s="39">
        <f>SUM(J30:J35)</f>
        <v>10736.928</v>
      </c>
      <c r="K29" s="8"/>
      <c r="L29" s="19">
        <f>SUM(L30:L32)</f>
        <v>14.81716559302766</v>
      </c>
      <c r="M29" s="27">
        <f aca="true" t="shared" si="41" ref="M29:V29">SUM(M30:M35)</f>
        <v>4.59</v>
      </c>
      <c r="N29" s="50">
        <f t="shared" si="41"/>
        <v>29390.688000000006</v>
      </c>
      <c r="O29" s="50">
        <f t="shared" si="41"/>
        <v>29016.144</v>
      </c>
      <c r="P29" s="50">
        <f t="shared" si="41"/>
        <v>29533.896</v>
      </c>
      <c r="Q29" s="50">
        <f t="shared" si="41"/>
        <v>29704.644</v>
      </c>
      <c r="R29" s="50">
        <f t="shared" si="41"/>
        <v>39497.867999999995</v>
      </c>
      <c r="S29" s="50">
        <f t="shared" si="41"/>
        <v>28812.348</v>
      </c>
      <c r="T29" s="50">
        <f t="shared" si="41"/>
        <v>26691.768000000004</v>
      </c>
      <c r="U29" s="50">
        <f t="shared" si="41"/>
        <v>22345.956000000002</v>
      </c>
      <c r="V29" s="50">
        <f t="shared" si="41"/>
        <v>22136.652</v>
      </c>
      <c r="W29" s="8"/>
      <c r="X29" s="32">
        <f aca="true" t="shared" si="42" ref="X29:AD29">SUM(X30:X35)</f>
        <v>4.7</v>
      </c>
      <c r="Y29" s="19">
        <f t="shared" si="42"/>
        <v>18910.920000000002</v>
      </c>
      <c r="Z29" s="19">
        <f t="shared" si="42"/>
        <v>19333.92</v>
      </c>
      <c r="AA29" s="19">
        <f t="shared" si="42"/>
        <v>18950.4</v>
      </c>
      <c r="AB29" s="19">
        <f t="shared" si="42"/>
        <v>18713.520000000004</v>
      </c>
      <c r="AC29" s="19">
        <f t="shared" si="42"/>
        <v>23360.879999999997</v>
      </c>
      <c r="AD29" s="19">
        <f t="shared" si="42"/>
        <v>30190.92</v>
      </c>
      <c r="AE29" s="8"/>
      <c r="AF29" s="19">
        <f>SUM(AF30:AF32)</f>
        <v>14.81716559302766</v>
      </c>
      <c r="AG29" s="32">
        <f aca="true" t="shared" si="43" ref="AG29:AN29">SUM(AG30:AG35)</f>
        <v>3.55</v>
      </c>
      <c r="AH29" s="22">
        <f t="shared" si="43"/>
        <v>25909.320000000003</v>
      </c>
      <c r="AI29" s="22">
        <f t="shared" si="43"/>
        <v>28520.7</v>
      </c>
      <c r="AJ29" s="22">
        <f t="shared" si="43"/>
        <v>28755</v>
      </c>
      <c r="AK29" s="22">
        <f t="shared" si="43"/>
        <v>18590.64</v>
      </c>
      <c r="AL29" s="22">
        <f t="shared" si="43"/>
        <v>18586.38</v>
      </c>
      <c r="AM29" s="22">
        <f t="shared" si="43"/>
        <v>19003.860000000004</v>
      </c>
      <c r="AN29" s="22">
        <f t="shared" si="43"/>
        <v>28507.920000000002</v>
      </c>
      <c r="AO29" s="8"/>
      <c r="AP29" s="19">
        <f>SUM(AP30:AP32)</f>
        <v>14.81716559302766</v>
      </c>
      <c r="AQ29" s="32">
        <f>SUM(AQ30:AQ35)</f>
        <v>3.55</v>
      </c>
      <c r="AR29" s="22">
        <f>SUM(AR30:AR35)</f>
        <v>44632.02</v>
      </c>
      <c r="CQ29" s="1"/>
      <c r="CR29" s="1"/>
      <c r="CS29" s="1"/>
      <c r="CT29" s="1"/>
    </row>
    <row r="30" spans="1:98" ht="105.75" customHeight="1">
      <c r="A30" s="59" t="s">
        <v>36</v>
      </c>
      <c r="B30" s="59"/>
      <c r="C30" s="59"/>
      <c r="D30" s="59"/>
      <c r="E30" s="59"/>
      <c r="F30" s="59"/>
      <c r="G30" s="10" t="s">
        <v>49</v>
      </c>
      <c r="H30" s="20">
        <v>11.753978779840848</v>
      </c>
      <c r="I30" s="9">
        <v>1.76</v>
      </c>
      <c r="J30" s="40">
        <f>$I$30*J39*$B$45</f>
        <v>5493.312000000001</v>
      </c>
      <c r="K30" s="10" t="s">
        <v>49</v>
      </c>
      <c r="L30" s="20">
        <v>11.753978779840848</v>
      </c>
      <c r="M30" s="9">
        <v>2.91</v>
      </c>
      <c r="N30" s="49">
        <f aca="true" t="shared" si="44" ref="N30:V30">$M$30*N39*$B$45</f>
        <v>18633.312</v>
      </c>
      <c r="O30" s="49">
        <f t="shared" si="44"/>
        <v>18395.856</v>
      </c>
      <c r="P30" s="49">
        <f t="shared" si="44"/>
        <v>18724.104</v>
      </c>
      <c r="Q30" s="49">
        <f t="shared" si="44"/>
        <v>18832.356</v>
      </c>
      <c r="R30" s="49">
        <f t="shared" si="44"/>
        <v>25041.131999999998</v>
      </c>
      <c r="S30" s="49">
        <f t="shared" si="44"/>
        <v>18266.652000000002</v>
      </c>
      <c r="T30" s="49">
        <f t="shared" si="44"/>
        <v>16922.232000000004</v>
      </c>
      <c r="U30" s="49">
        <f t="shared" si="44"/>
        <v>14167.044</v>
      </c>
      <c r="V30" s="49">
        <f t="shared" si="44"/>
        <v>14034.348</v>
      </c>
      <c r="W30" s="10" t="s">
        <v>49</v>
      </c>
      <c r="X30" s="31">
        <v>2.91</v>
      </c>
      <c r="Y30" s="21">
        <f aca="true" t="shared" si="45" ref="Y30:AD30">$X$30*Y39*$B$45</f>
        <v>11708.676000000001</v>
      </c>
      <c r="Z30" s="21">
        <f t="shared" si="45"/>
        <v>11970.576000000001</v>
      </c>
      <c r="AA30" s="21">
        <f t="shared" si="45"/>
        <v>11733.119999999999</v>
      </c>
      <c r="AB30" s="21">
        <f t="shared" si="45"/>
        <v>11586.456000000002</v>
      </c>
      <c r="AC30" s="21">
        <f t="shared" si="45"/>
        <v>14463.864000000001</v>
      </c>
      <c r="AD30" s="21">
        <f t="shared" si="45"/>
        <v>18692.676</v>
      </c>
      <c r="AE30" s="10" t="s">
        <v>49</v>
      </c>
      <c r="AF30" s="20">
        <v>11.753978779840848</v>
      </c>
      <c r="AG30" s="31">
        <v>1.76</v>
      </c>
      <c r="AH30" s="21">
        <f aca="true" t="shared" si="46" ref="AH30:AN30">$AG$30*AH39*$B$45</f>
        <v>12845.184000000001</v>
      </c>
      <c r="AI30" s="21">
        <f t="shared" si="46"/>
        <v>14139.84</v>
      </c>
      <c r="AJ30" s="21">
        <f t="shared" si="46"/>
        <v>14256</v>
      </c>
      <c r="AK30" s="21">
        <f t="shared" si="46"/>
        <v>9216.768</v>
      </c>
      <c r="AL30" s="21">
        <f t="shared" si="46"/>
        <v>9214.656</v>
      </c>
      <c r="AM30" s="21">
        <f t="shared" si="46"/>
        <v>9421.632000000001</v>
      </c>
      <c r="AN30" s="21">
        <f t="shared" si="46"/>
        <v>14133.504</v>
      </c>
      <c r="AO30" s="10" t="s">
        <v>49</v>
      </c>
      <c r="AP30" s="20">
        <v>11.753978779840848</v>
      </c>
      <c r="AQ30" s="31">
        <v>1.76</v>
      </c>
      <c r="AR30" s="21">
        <f>$AQ$30*AR39*$B$45</f>
        <v>22127.424</v>
      </c>
      <c r="CQ30" s="1"/>
      <c r="CR30" s="1"/>
      <c r="CS30" s="1"/>
      <c r="CT30" s="1"/>
    </row>
    <row r="31" spans="1:98" ht="60.75" customHeight="1">
      <c r="A31" s="58" t="s">
        <v>37</v>
      </c>
      <c r="B31" s="58"/>
      <c r="C31" s="58"/>
      <c r="D31" s="58"/>
      <c r="E31" s="58"/>
      <c r="F31" s="58"/>
      <c r="G31" s="10" t="s">
        <v>24</v>
      </c>
      <c r="H31" s="20">
        <v>2.2252747252747254</v>
      </c>
      <c r="I31" s="9">
        <v>0.72</v>
      </c>
      <c r="J31" s="40">
        <f>$I$31*J39*$B$45</f>
        <v>2247.264</v>
      </c>
      <c r="K31" s="10" t="s">
        <v>24</v>
      </c>
      <c r="L31" s="20">
        <v>2.2252747252747254</v>
      </c>
      <c r="M31" s="9">
        <v>0.72</v>
      </c>
      <c r="N31" s="49">
        <f aca="true" t="shared" si="47" ref="N31:V31">$M$31*N39*$B$45</f>
        <v>4610.304</v>
      </c>
      <c r="O31" s="49">
        <f t="shared" si="47"/>
        <v>4551.552</v>
      </c>
      <c r="P31" s="49">
        <f t="shared" si="47"/>
        <v>4632.768</v>
      </c>
      <c r="Q31" s="49">
        <f t="shared" si="47"/>
        <v>4659.552</v>
      </c>
      <c r="R31" s="49">
        <f t="shared" si="47"/>
        <v>6195.744000000001</v>
      </c>
      <c r="S31" s="49">
        <f t="shared" si="47"/>
        <v>4519.584</v>
      </c>
      <c r="T31" s="49">
        <f t="shared" si="47"/>
        <v>4186.9439999999995</v>
      </c>
      <c r="U31" s="49">
        <f t="shared" si="47"/>
        <v>3505.2479999999996</v>
      </c>
      <c r="V31" s="49">
        <f t="shared" si="47"/>
        <v>3472.416</v>
      </c>
      <c r="W31" s="10" t="s">
        <v>24</v>
      </c>
      <c r="X31" s="31">
        <v>0.89</v>
      </c>
      <c r="Y31" s="21">
        <f aca="true" t="shared" si="48" ref="Y31:AD31">$X$31*Y39*$B$45</f>
        <v>3581.0040000000004</v>
      </c>
      <c r="Z31" s="21">
        <f t="shared" si="48"/>
        <v>3661.1040000000003</v>
      </c>
      <c r="AA31" s="21">
        <f t="shared" si="48"/>
        <v>3588.4800000000005</v>
      </c>
      <c r="AB31" s="21">
        <f t="shared" si="48"/>
        <v>3543.6240000000003</v>
      </c>
      <c r="AC31" s="21">
        <f t="shared" si="48"/>
        <v>4423.656</v>
      </c>
      <c r="AD31" s="21">
        <f t="shared" si="48"/>
        <v>5717.004</v>
      </c>
      <c r="AE31" s="10" t="s">
        <v>24</v>
      </c>
      <c r="AF31" s="20">
        <v>2.2252747252747254</v>
      </c>
      <c r="AG31" s="31">
        <v>0.89</v>
      </c>
      <c r="AH31" s="21">
        <f aca="true" t="shared" si="49" ref="AH31:AN31">$AG$31*AH39*$B$45</f>
        <v>6495.576</v>
      </c>
      <c r="AI31" s="21">
        <f t="shared" si="49"/>
        <v>7150.26</v>
      </c>
      <c r="AJ31" s="21">
        <f t="shared" si="49"/>
        <v>7209</v>
      </c>
      <c r="AK31" s="21">
        <f t="shared" si="49"/>
        <v>4660.7519999999995</v>
      </c>
      <c r="AL31" s="21">
        <f t="shared" si="49"/>
        <v>4659.684</v>
      </c>
      <c r="AM31" s="21">
        <f t="shared" si="49"/>
        <v>4764.348000000001</v>
      </c>
      <c r="AN31" s="21">
        <f t="shared" si="49"/>
        <v>7147.0560000000005</v>
      </c>
      <c r="AO31" s="10" t="s">
        <v>24</v>
      </c>
      <c r="AP31" s="20">
        <v>2.2252747252747254</v>
      </c>
      <c r="AQ31" s="31">
        <v>0.89</v>
      </c>
      <c r="AR31" s="21">
        <f>$AQ$31*AR39*$B$45</f>
        <v>11189.436000000002</v>
      </c>
      <c r="CQ31" s="1"/>
      <c r="CR31" s="1"/>
      <c r="CS31" s="1"/>
      <c r="CT31" s="1"/>
    </row>
    <row r="32" spans="1:98" ht="12.75">
      <c r="A32" s="58" t="s">
        <v>38</v>
      </c>
      <c r="B32" s="58"/>
      <c r="C32" s="58"/>
      <c r="D32" s="58"/>
      <c r="E32" s="58"/>
      <c r="F32" s="58"/>
      <c r="G32" s="7" t="s">
        <v>50</v>
      </c>
      <c r="H32" s="17">
        <v>0.8379120879120879</v>
      </c>
      <c r="I32" s="9">
        <v>0.64</v>
      </c>
      <c r="J32" s="38">
        <f>$I$32*J39*$B$45</f>
        <v>1997.5680000000002</v>
      </c>
      <c r="K32" s="7" t="s">
        <v>50</v>
      </c>
      <c r="L32" s="17">
        <v>0.8379120879120879</v>
      </c>
      <c r="M32" s="9">
        <v>0.64</v>
      </c>
      <c r="N32" s="49">
        <f aca="true" t="shared" si="50" ref="N32:V32">$M$32*N39*$B$45</f>
        <v>4098.048000000001</v>
      </c>
      <c r="O32" s="49">
        <f t="shared" si="50"/>
        <v>4045.8239999999996</v>
      </c>
      <c r="P32" s="49">
        <f t="shared" si="50"/>
        <v>4118.0160000000005</v>
      </c>
      <c r="Q32" s="49">
        <f t="shared" si="50"/>
        <v>4141.824</v>
      </c>
      <c r="R32" s="49">
        <f t="shared" si="50"/>
        <v>5507.328</v>
      </c>
      <c r="S32" s="49">
        <f t="shared" si="50"/>
        <v>4017.4080000000004</v>
      </c>
      <c r="T32" s="49">
        <f t="shared" si="50"/>
        <v>3721.728</v>
      </c>
      <c r="U32" s="49">
        <f t="shared" si="50"/>
        <v>3115.7760000000003</v>
      </c>
      <c r="V32" s="49">
        <f t="shared" si="50"/>
        <v>3086.592</v>
      </c>
      <c r="W32" s="7" t="s">
        <v>50</v>
      </c>
      <c r="X32" s="31">
        <v>0.58</v>
      </c>
      <c r="Y32" s="21">
        <f aca="true" t="shared" si="51" ref="Y32:AD32">$X$32*Y39*$B$45</f>
        <v>2333.688</v>
      </c>
      <c r="Z32" s="21">
        <f t="shared" si="51"/>
        <v>2385.888</v>
      </c>
      <c r="AA32" s="21">
        <f t="shared" si="51"/>
        <v>2338.56</v>
      </c>
      <c r="AB32" s="21">
        <f t="shared" si="51"/>
        <v>2309.328</v>
      </c>
      <c r="AC32" s="21">
        <f t="shared" si="51"/>
        <v>2882.832</v>
      </c>
      <c r="AD32" s="21">
        <f t="shared" si="51"/>
        <v>3725.687999999999</v>
      </c>
      <c r="AE32" s="7" t="s">
        <v>50</v>
      </c>
      <c r="AF32" s="17">
        <v>0.8379120879120879</v>
      </c>
      <c r="AG32" s="31">
        <v>0.58</v>
      </c>
      <c r="AH32" s="21">
        <f aca="true" t="shared" si="52" ref="AH32:AN32">$AG$32*AH39*$B$45</f>
        <v>4233.072</v>
      </c>
      <c r="AI32" s="21">
        <f t="shared" si="52"/>
        <v>4659.719999999999</v>
      </c>
      <c r="AJ32" s="21">
        <f t="shared" si="52"/>
        <v>4698</v>
      </c>
      <c r="AK32" s="21">
        <f t="shared" si="52"/>
        <v>3037.3439999999996</v>
      </c>
      <c r="AL32" s="21">
        <f t="shared" si="52"/>
        <v>3036.648</v>
      </c>
      <c r="AM32" s="21">
        <f t="shared" si="52"/>
        <v>3104.8559999999998</v>
      </c>
      <c r="AN32" s="21">
        <f t="shared" si="52"/>
        <v>4657.6320000000005</v>
      </c>
      <c r="AO32" s="7" t="s">
        <v>50</v>
      </c>
      <c r="AP32" s="17">
        <v>0.8379120879120879</v>
      </c>
      <c r="AQ32" s="31">
        <v>0.58</v>
      </c>
      <c r="AR32" s="21">
        <f>$AQ$32*AR39*$B$45</f>
        <v>7291.991999999999</v>
      </c>
      <c r="CQ32" s="1"/>
      <c r="CR32" s="1"/>
      <c r="CS32" s="1"/>
      <c r="CT32" s="1"/>
    </row>
    <row r="33" spans="1:98" ht="12.75">
      <c r="A33" s="58" t="s">
        <v>42</v>
      </c>
      <c r="B33" s="58"/>
      <c r="C33" s="58"/>
      <c r="D33" s="58"/>
      <c r="E33" s="58"/>
      <c r="F33" s="58"/>
      <c r="G33" s="7" t="s">
        <v>48</v>
      </c>
      <c r="H33" s="17">
        <v>0.8379120879120879</v>
      </c>
      <c r="I33" s="9">
        <v>0.32</v>
      </c>
      <c r="J33" s="38">
        <f>$I$33*J39*$B$45</f>
        <v>998.7840000000001</v>
      </c>
      <c r="K33" s="7" t="s">
        <v>48</v>
      </c>
      <c r="L33" s="17">
        <v>0.8379120879120879</v>
      </c>
      <c r="M33" s="9">
        <v>0.32</v>
      </c>
      <c r="N33" s="49">
        <f aca="true" t="shared" si="53" ref="N33:V33">$M$33*N39*$B$45</f>
        <v>2049.0240000000003</v>
      </c>
      <c r="O33" s="49">
        <f t="shared" si="53"/>
        <v>2022.9119999999998</v>
      </c>
      <c r="P33" s="49">
        <f t="shared" si="53"/>
        <v>2059.0080000000003</v>
      </c>
      <c r="Q33" s="49">
        <f t="shared" si="53"/>
        <v>2070.912</v>
      </c>
      <c r="R33" s="49">
        <f t="shared" si="53"/>
        <v>2753.664</v>
      </c>
      <c r="S33" s="49">
        <f t="shared" si="53"/>
        <v>2008.7040000000002</v>
      </c>
      <c r="T33" s="49">
        <f t="shared" si="53"/>
        <v>1860.864</v>
      </c>
      <c r="U33" s="49">
        <f t="shared" si="53"/>
        <v>1557.8880000000001</v>
      </c>
      <c r="V33" s="49">
        <f t="shared" si="53"/>
        <v>1543.296</v>
      </c>
      <c r="W33" s="7" t="s">
        <v>48</v>
      </c>
      <c r="X33" s="31">
        <v>0.32</v>
      </c>
      <c r="Y33" s="21">
        <f aca="true" t="shared" si="54" ref="Y33:AD33">$X$33*Y39*$B$45</f>
        <v>1287.5520000000001</v>
      </c>
      <c r="Z33" s="21">
        <f t="shared" si="54"/>
        <v>1316.352</v>
      </c>
      <c r="AA33" s="21">
        <f t="shared" si="54"/>
        <v>1290.24</v>
      </c>
      <c r="AB33" s="21">
        <f t="shared" si="54"/>
        <v>1274.112</v>
      </c>
      <c r="AC33" s="21">
        <f t="shared" si="54"/>
        <v>1590.5280000000002</v>
      </c>
      <c r="AD33" s="21">
        <f t="shared" si="54"/>
        <v>2055.5519999999997</v>
      </c>
      <c r="AE33" s="7" t="s">
        <v>48</v>
      </c>
      <c r="AF33" s="17">
        <v>0.8379120879120879</v>
      </c>
      <c r="AG33" s="31">
        <v>0.32</v>
      </c>
      <c r="AH33" s="21">
        <f aca="true" t="shared" si="55" ref="AH33:AN33">$AG$33*AH39*$B$45</f>
        <v>2335.4880000000003</v>
      </c>
      <c r="AI33" s="21">
        <f t="shared" si="55"/>
        <v>2570.88</v>
      </c>
      <c r="AJ33" s="21">
        <f t="shared" si="55"/>
        <v>2592</v>
      </c>
      <c r="AK33" s="21">
        <f t="shared" si="55"/>
        <v>1675.7759999999998</v>
      </c>
      <c r="AL33" s="21">
        <f t="shared" si="55"/>
        <v>1675.3920000000003</v>
      </c>
      <c r="AM33" s="21">
        <f t="shared" si="55"/>
        <v>1713.0240000000001</v>
      </c>
      <c r="AN33" s="21">
        <f t="shared" si="55"/>
        <v>2569.728</v>
      </c>
      <c r="AO33" s="7" t="s">
        <v>48</v>
      </c>
      <c r="AP33" s="17">
        <v>0.8379120879120879</v>
      </c>
      <c r="AQ33" s="31">
        <v>0.32</v>
      </c>
      <c r="AR33" s="21">
        <f>$AQ$33*AR39*$B$45</f>
        <v>4023.168</v>
      </c>
      <c r="CQ33" s="1"/>
      <c r="CR33" s="1"/>
      <c r="CS33" s="1"/>
      <c r="CT33" s="1"/>
    </row>
    <row r="34" spans="1:98" ht="12.75">
      <c r="A34" s="58" t="s">
        <v>43</v>
      </c>
      <c r="B34" s="58"/>
      <c r="C34" s="58"/>
      <c r="D34" s="58"/>
      <c r="E34" s="58"/>
      <c r="F34" s="58"/>
      <c r="G34" s="7" t="s">
        <v>48</v>
      </c>
      <c r="H34" s="17">
        <v>0.8379120879120879</v>
      </c>
      <c r="I34" s="9">
        <v>0</v>
      </c>
      <c r="J34" s="38">
        <v>0</v>
      </c>
      <c r="K34" s="7" t="s">
        <v>48</v>
      </c>
      <c r="L34" s="17">
        <v>0.8379120879120879</v>
      </c>
      <c r="M34" s="9">
        <v>0</v>
      </c>
      <c r="N34" s="49">
        <f aca="true" t="shared" si="56" ref="N34:P35">M34*$N$39*$B$45</f>
        <v>0</v>
      </c>
      <c r="O34" s="49">
        <f t="shared" si="56"/>
        <v>0</v>
      </c>
      <c r="P34" s="49">
        <f t="shared" si="56"/>
        <v>0</v>
      </c>
      <c r="Q34" s="49">
        <f>O34*$N$39*$B$45</f>
        <v>0</v>
      </c>
      <c r="R34" s="49">
        <f>P34*$N$39*$B$45</f>
        <v>0</v>
      </c>
      <c r="S34" s="49">
        <f aca="true" t="shared" si="57" ref="S34:V35">R34*$N$39*$B$45</f>
        <v>0</v>
      </c>
      <c r="T34" s="49">
        <f t="shared" si="57"/>
        <v>0</v>
      </c>
      <c r="U34" s="49">
        <f t="shared" si="57"/>
        <v>0</v>
      </c>
      <c r="V34" s="49">
        <f t="shared" si="57"/>
        <v>0</v>
      </c>
      <c r="W34" s="7" t="s">
        <v>48</v>
      </c>
      <c r="X34" s="31">
        <v>0</v>
      </c>
      <c r="Y34" s="21">
        <f aca="true" t="shared" si="58" ref="Y34:AD34">$X$34*Y39*$B$45</f>
        <v>0</v>
      </c>
      <c r="Z34" s="21">
        <f t="shared" si="58"/>
        <v>0</v>
      </c>
      <c r="AA34" s="21">
        <f t="shared" si="58"/>
        <v>0</v>
      </c>
      <c r="AB34" s="21">
        <f t="shared" si="58"/>
        <v>0</v>
      </c>
      <c r="AC34" s="21">
        <f t="shared" si="58"/>
        <v>0</v>
      </c>
      <c r="AD34" s="21">
        <f t="shared" si="58"/>
        <v>0</v>
      </c>
      <c r="AE34" s="7" t="s">
        <v>48</v>
      </c>
      <c r="AF34" s="17">
        <v>0.8379120879120879</v>
      </c>
      <c r="AG34" s="31">
        <v>0</v>
      </c>
      <c r="AH34" s="21">
        <f aca="true" t="shared" si="59" ref="AH34:AN34">$AG$34*AH39*$B$45</f>
        <v>0</v>
      </c>
      <c r="AI34" s="21">
        <f t="shared" si="59"/>
        <v>0</v>
      </c>
      <c r="AJ34" s="21">
        <f t="shared" si="59"/>
        <v>0</v>
      </c>
      <c r="AK34" s="21">
        <f t="shared" si="59"/>
        <v>0</v>
      </c>
      <c r="AL34" s="21">
        <f t="shared" si="59"/>
        <v>0</v>
      </c>
      <c r="AM34" s="21">
        <f t="shared" si="59"/>
        <v>0</v>
      </c>
      <c r="AN34" s="21">
        <f t="shared" si="59"/>
        <v>0</v>
      </c>
      <c r="AO34" s="7" t="s">
        <v>48</v>
      </c>
      <c r="AP34" s="17">
        <v>0.8379120879120879</v>
      </c>
      <c r="AQ34" s="31">
        <v>0</v>
      </c>
      <c r="AR34" s="21">
        <f>AQ34*$AH$39*$B$45</f>
        <v>0</v>
      </c>
      <c r="CQ34" s="1"/>
      <c r="CR34" s="1"/>
      <c r="CS34" s="1"/>
      <c r="CT34" s="1"/>
    </row>
    <row r="35" spans="1:98" ht="12.75">
      <c r="A35" s="58" t="s">
        <v>44</v>
      </c>
      <c r="B35" s="58"/>
      <c r="C35" s="58"/>
      <c r="D35" s="58"/>
      <c r="E35" s="58"/>
      <c r="F35" s="58"/>
      <c r="G35" s="7" t="s">
        <v>21</v>
      </c>
      <c r="H35" s="17">
        <v>0.8379120879120879</v>
      </c>
      <c r="I35" s="9">
        <v>0</v>
      </c>
      <c r="J35" s="38">
        <v>0</v>
      </c>
      <c r="K35" s="7" t="s">
        <v>21</v>
      </c>
      <c r="L35" s="17">
        <v>0.8379120879120879</v>
      </c>
      <c r="M35" s="9">
        <v>0</v>
      </c>
      <c r="N35" s="49">
        <f t="shared" si="56"/>
        <v>0</v>
      </c>
      <c r="O35" s="49">
        <f t="shared" si="56"/>
        <v>0</v>
      </c>
      <c r="P35" s="49">
        <f t="shared" si="56"/>
        <v>0</v>
      </c>
      <c r="Q35" s="49">
        <f>O35*$N$39*$B$45</f>
        <v>0</v>
      </c>
      <c r="R35" s="49">
        <f>P35*$N$39*$B$45</f>
        <v>0</v>
      </c>
      <c r="S35" s="49">
        <f t="shared" si="57"/>
        <v>0</v>
      </c>
      <c r="T35" s="49">
        <f t="shared" si="57"/>
        <v>0</v>
      </c>
      <c r="U35" s="49">
        <f t="shared" si="57"/>
        <v>0</v>
      </c>
      <c r="V35" s="49">
        <f t="shared" si="57"/>
        <v>0</v>
      </c>
      <c r="W35" s="7" t="s">
        <v>21</v>
      </c>
      <c r="X35" s="31">
        <v>0</v>
      </c>
      <c r="Y35" s="21">
        <f aca="true" t="shared" si="60" ref="Y35:AD35">$X$35*Y39*$B$45</f>
        <v>0</v>
      </c>
      <c r="Z35" s="21">
        <f t="shared" si="60"/>
        <v>0</v>
      </c>
      <c r="AA35" s="21">
        <f t="shared" si="60"/>
        <v>0</v>
      </c>
      <c r="AB35" s="21">
        <f t="shared" si="60"/>
        <v>0</v>
      </c>
      <c r="AC35" s="21">
        <f t="shared" si="60"/>
        <v>0</v>
      </c>
      <c r="AD35" s="21">
        <f t="shared" si="60"/>
        <v>0</v>
      </c>
      <c r="AE35" s="7" t="s">
        <v>21</v>
      </c>
      <c r="AF35" s="17">
        <v>0.8379120879120879</v>
      </c>
      <c r="AG35" s="31">
        <v>0</v>
      </c>
      <c r="AH35" s="21">
        <f aca="true" t="shared" si="61" ref="AH35:AN35">$AG$35*AH39*$B$45</f>
        <v>0</v>
      </c>
      <c r="AI35" s="21">
        <f t="shared" si="61"/>
        <v>0</v>
      </c>
      <c r="AJ35" s="21">
        <f t="shared" si="61"/>
        <v>0</v>
      </c>
      <c r="AK35" s="21">
        <f t="shared" si="61"/>
        <v>0</v>
      </c>
      <c r="AL35" s="21">
        <f t="shared" si="61"/>
        <v>0</v>
      </c>
      <c r="AM35" s="21">
        <f t="shared" si="61"/>
        <v>0</v>
      </c>
      <c r="AN35" s="21">
        <f t="shared" si="61"/>
        <v>0</v>
      </c>
      <c r="AO35" s="7" t="s">
        <v>21</v>
      </c>
      <c r="AP35" s="17">
        <v>0.8379120879120879</v>
      </c>
      <c r="AQ35" s="31">
        <v>0</v>
      </c>
      <c r="AR35" s="21">
        <f>AQ35*$AH$39*$B$45</f>
        <v>0</v>
      </c>
      <c r="CQ35" s="1"/>
      <c r="CR35" s="1"/>
      <c r="CS35" s="1"/>
      <c r="CT35" s="1"/>
    </row>
    <row r="36" spans="1:98" ht="12.75">
      <c r="A36" s="57" t="s">
        <v>39</v>
      </c>
      <c r="B36" s="57"/>
      <c r="C36" s="57"/>
      <c r="D36" s="57"/>
      <c r="E36" s="57"/>
      <c r="F36" s="57"/>
      <c r="G36" s="8"/>
      <c r="H36" s="19">
        <f>SUM(H38:H40)</f>
        <v>114.22570239999999</v>
      </c>
      <c r="I36" s="27">
        <v>0.62</v>
      </c>
      <c r="J36" s="22">
        <f>I36*J39*$B$45</f>
        <v>1935.144</v>
      </c>
      <c r="K36" s="8"/>
      <c r="L36" s="19">
        <f>SUM(L38:L40)</f>
        <v>114.22570239999999</v>
      </c>
      <c r="M36" s="27">
        <v>0.62</v>
      </c>
      <c r="N36" s="50">
        <f aca="true" t="shared" si="62" ref="N36:V36">$M$36*N39*$B$45</f>
        <v>3969.984</v>
      </c>
      <c r="O36" s="50">
        <f t="shared" si="62"/>
        <v>3919.392</v>
      </c>
      <c r="P36" s="50">
        <f t="shared" si="62"/>
        <v>3989.3280000000004</v>
      </c>
      <c r="Q36" s="50">
        <f t="shared" si="62"/>
        <v>4012.392</v>
      </c>
      <c r="R36" s="50">
        <f t="shared" si="62"/>
        <v>5335.224</v>
      </c>
      <c r="S36" s="50">
        <f t="shared" si="62"/>
        <v>3891.864</v>
      </c>
      <c r="T36" s="50">
        <f t="shared" si="62"/>
        <v>3605.424</v>
      </c>
      <c r="U36" s="50">
        <f t="shared" si="62"/>
        <v>3018.408</v>
      </c>
      <c r="V36" s="50">
        <f t="shared" si="62"/>
        <v>2990.136</v>
      </c>
      <c r="W36" s="8"/>
      <c r="X36" s="32">
        <v>0.62</v>
      </c>
      <c r="Y36" s="22">
        <f aca="true" t="shared" si="63" ref="Y36:AD36">$X$36*Y39*$B$45</f>
        <v>2494.632</v>
      </c>
      <c r="Z36" s="22">
        <f t="shared" si="63"/>
        <v>2550.432</v>
      </c>
      <c r="AA36" s="22">
        <f t="shared" si="63"/>
        <v>2499.84</v>
      </c>
      <c r="AB36" s="22">
        <f t="shared" si="63"/>
        <v>2468.592</v>
      </c>
      <c r="AC36" s="22">
        <f t="shared" si="63"/>
        <v>3081.6479999999997</v>
      </c>
      <c r="AD36" s="22">
        <f t="shared" si="63"/>
        <v>3982.6319999999996</v>
      </c>
      <c r="AE36" s="8"/>
      <c r="AF36" s="19">
        <f>SUM(AF38:AF40)</f>
        <v>114.22570239999999</v>
      </c>
      <c r="AG36" s="32">
        <v>0.62</v>
      </c>
      <c r="AH36" s="22">
        <f aca="true" t="shared" si="64" ref="AH36:AN36">$AG$36*AH39*$B$45</f>
        <v>4525.008</v>
      </c>
      <c r="AI36" s="22">
        <f t="shared" si="64"/>
        <v>4981.08</v>
      </c>
      <c r="AJ36" s="22">
        <f t="shared" si="64"/>
        <v>5022</v>
      </c>
      <c r="AK36" s="22">
        <f t="shared" si="64"/>
        <v>3246.816</v>
      </c>
      <c r="AL36" s="22">
        <f t="shared" si="64"/>
        <v>3246.072</v>
      </c>
      <c r="AM36" s="22">
        <f t="shared" si="64"/>
        <v>3318.984</v>
      </c>
      <c r="AN36" s="22">
        <f t="shared" si="64"/>
        <v>4978.848000000001</v>
      </c>
      <c r="AO36" s="8"/>
      <c r="AP36" s="19">
        <f>SUM(AP38:AP40)</f>
        <v>114.22570239999999</v>
      </c>
      <c r="AQ36" s="32">
        <v>0</v>
      </c>
      <c r="AR36" s="22">
        <f>$AQ$36*AR39*$B$45</f>
        <v>0</v>
      </c>
      <c r="CQ36" s="1"/>
      <c r="CR36" s="1"/>
      <c r="CS36" s="1"/>
      <c r="CT36" s="1"/>
    </row>
    <row r="37" spans="1:98" ht="12.75">
      <c r="A37" s="63" t="s">
        <v>41</v>
      </c>
      <c r="B37" s="64"/>
      <c r="C37" s="64"/>
      <c r="D37" s="64"/>
      <c r="E37" s="64"/>
      <c r="F37" s="65"/>
      <c r="G37" s="8"/>
      <c r="H37" s="19"/>
      <c r="I37" s="27">
        <v>2.14</v>
      </c>
      <c r="J37" s="39">
        <f>$I$37*J39*$B$45</f>
        <v>6679.368</v>
      </c>
      <c r="K37" s="8"/>
      <c r="L37" s="19"/>
      <c r="M37" s="27">
        <v>2.14</v>
      </c>
      <c r="N37" s="50">
        <f aca="true" t="shared" si="65" ref="N37:V37">$M$37*N39*$B$45</f>
        <v>13702.848000000002</v>
      </c>
      <c r="O37" s="50">
        <f t="shared" si="65"/>
        <v>13528.223999999998</v>
      </c>
      <c r="P37" s="50">
        <f t="shared" si="65"/>
        <v>13769.616000000002</v>
      </c>
      <c r="Q37" s="50">
        <f t="shared" si="65"/>
        <v>13849.223999999998</v>
      </c>
      <c r="R37" s="50">
        <f t="shared" si="65"/>
        <v>18415.128</v>
      </c>
      <c r="S37" s="50">
        <f t="shared" si="65"/>
        <v>13433.208000000002</v>
      </c>
      <c r="T37" s="50">
        <f t="shared" si="65"/>
        <v>12444.528000000002</v>
      </c>
      <c r="U37" s="50">
        <f t="shared" si="65"/>
        <v>10418.376</v>
      </c>
      <c r="V37" s="50">
        <f t="shared" si="65"/>
        <v>10320.792000000001</v>
      </c>
      <c r="W37" s="8"/>
      <c r="X37" s="32">
        <v>2.35</v>
      </c>
      <c r="Y37" s="22">
        <f aca="true" t="shared" si="66" ref="Y37:AD37">$X$37*Y39*$B$45</f>
        <v>9455.460000000001</v>
      </c>
      <c r="Z37" s="22">
        <f t="shared" si="66"/>
        <v>9666.960000000001</v>
      </c>
      <c r="AA37" s="22">
        <f t="shared" si="66"/>
        <v>9475.2</v>
      </c>
      <c r="AB37" s="22">
        <f t="shared" si="66"/>
        <v>9356.76</v>
      </c>
      <c r="AC37" s="22">
        <f t="shared" si="66"/>
        <v>11680.44</v>
      </c>
      <c r="AD37" s="22">
        <f t="shared" si="66"/>
        <v>15095.46</v>
      </c>
      <c r="AE37" s="8"/>
      <c r="AF37" s="19"/>
      <c r="AG37" s="32">
        <v>2.45</v>
      </c>
      <c r="AH37" s="22">
        <f aca="true" t="shared" si="67" ref="AH37:AN37">$AG$37*AH39*$B$45</f>
        <v>17881.08</v>
      </c>
      <c r="AI37" s="22">
        <f t="shared" si="67"/>
        <v>19683.300000000003</v>
      </c>
      <c r="AJ37" s="22">
        <f t="shared" si="67"/>
        <v>19845.000000000004</v>
      </c>
      <c r="AK37" s="22">
        <f t="shared" si="67"/>
        <v>12830.16</v>
      </c>
      <c r="AL37" s="22">
        <f t="shared" si="67"/>
        <v>12827.220000000001</v>
      </c>
      <c r="AM37" s="22">
        <f t="shared" si="67"/>
        <v>13115.340000000002</v>
      </c>
      <c r="AN37" s="22">
        <f t="shared" si="67"/>
        <v>19674.480000000003</v>
      </c>
      <c r="AO37" s="8"/>
      <c r="AP37" s="19"/>
      <c r="AQ37" s="32">
        <v>2.45</v>
      </c>
      <c r="AR37" s="22">
        <f>$AQ$37*AR39*$B$45</f>
        <v>30802.380000000005</v>
      </c>
      <c r="CQ37" s="1"/>
      <c r="CR37" s="1"/>
      <c r="CS37" s="1"/>
      <c r="CT37" s="1"/>
    </row>
    <row r="38" spans="1:98" ht="12.75">
      <c r="A38" s="62" t="s">
        <v>25</v>
      </c>
      <c r="B38" s="62"/>
      <c r="C38" s="62"/>
      <c r="D38" s="62"/>
      <c r="E38" s="62"/>
      <c r="F38" s="62"/>
      <c r="G38" s="11"/>
      <c r="H38" s="24">
        <f>H29+H24+H15+H10</f>
        <v>99.99999999999999</v>
      </c>
      <c r="I38" s="9"/>
      <c r="J38" s="39">
        <f>J29+J24+J15+J10+J36+J37</f>
        <v>58304.016</v>
      </c>
      <c r="K38" s="11"/>
      <c r="L38" s="24">
        <f>L29+L24+L15+L10</f>
        <v>99.99999999999999</v>
      </c>
      <c r="M38" s="9"/>
      <c r="N38" s="51">
        <f aca="true" t="shared" si="68" ref="N38:V38">N29+N24+N15+N10+N36+N37</f>
        <v>133250.592</v>
      </c>
      <c r="O38" s="51">
        <f t="shared" si="68"/>
        <v>131552.49599999998</v>
      </c>
      <c r="P38" s="51">
        <f t="shared" si="68"/>
        <v>133899.864</v>
      </c>
      <c r="Q38" s="51">
        <f t="shared" si="68"/>
        <v>134673.99599999998</v>
      </c>
      <c r="R38" s="51">
        <f t="shared" si="68"/>
        <v>179074.212</v>
      </c>
      <c r="S38" s="51">
        <f t="shared" si="68"/>
        <v>130628.532</v>
      </c>
      <c r="T38" s="51">
        <f t="shared" si="68"/>
        <v>121014.31200000002</v>
      </c>
      <c r="U38" s="51">
        <f t="shared" si="68"/>
        <v>101311.404</v>
      </c>
      <c r="V38" s="51">
        <f t="shared" si="68"/>
        <v>100362.468</v>
      </c>
      <c r="W38" s="11"/>
      <c r="X38" s="32"/>
      <c r="Y38" s="16">
        <f aca="true" t="shared" si="69" ref="Y38:AD38">Y29+Y24+Y15+Y10+Y36+Y37</f>
        <v>78218.78400000001</v>
      </c>
      <c r="Z38" s="16">
        <f t="shared" si="69"/>
        <v>79968.384</v>
      </c>
      <c r="AA38" s="16">
        <f t="shared" si="69"/>
        <v>78382.08</v>
      </c>
      <c r="AB38" s="16">
        <f t="shared" si="69"/>
        <v>77402.30399999999</v>
      </c>
      <c r="AC38" s="16">
        <f t="shared" si="69"/>
        <v>96624.576</v>
      </c>
      <c r="AD38" s="16">
        <f t="shared" si="69"/>
        <v>124874.78399999999</v>
      </c>
      <c r="AE38" s="11"/>
      <c r="AF38" s="24">
        <f>AF29+AF24+AF15+AF10</f>
        <v>99.99999999999999</v>
      </c>
      <c r="AG38" s="32"/>
      <c r="AH38" s="16">
        <f aca="true" t="shared" si="70" ref="AH38:AN38">AH29+AH24+AH15+AH10+AH36+AH37</f>
        <v>142026.864</v>
      </c>
      <c r="AI38" s="16">
        <f t="shared" si="70"/>
        <v>156341.64</v>
      </c>
      <c r="AJ38" s="16">
        <f t="shared" si="70"/>
        <v>157626</v>
      </c>
      <c r="AK38" s="16">
        <f t="shared" si="70"/>
        <v>101908.12800000001</v>
      </c>
      <c r="AL38" s="16">
        <f t="shared" si="70"/>
        <v>101884.776</v>
      </c>
      <c r="AM38" s="16">
        <f t="shared" si="70"/>
        <v>104173.272</v>
      </c>
      <c r="AN38" s="16">
        <f t="shared" si="70"/>
        <v>156271.584</v>
      </c>
      <c r="AO38" s="11"/>
      <c r="AP38" s="24">
        <f>AP29+AP24+AP15+AP10</f>
        <v>99.99999999999999</v>
      </c>
      <c r="AQ38" s="32"/>
      <c r="AR38" s="16">
        <f>AR29+AR24+AR15+AR10+AR36+AR37</f>
        <v>236864.016</v>
      </c>
      <c r="AS38" s="53">
        <f>SUM(G38:AR38)</f>
        <v>2917039.084</v>
      </c>
      <c r="AT38" s="41">
        <f>AS38/12*0.05</f>
        <v>12154.329516666667</v>
      </c>
      <c r="CQ38" s="1"/>
      <c r="CR38" s="1"/>
      <c r="CS38" s="1"/>
      <c r="CT38" s="1"/>
    </row>
    <row r="39" spans="1:98" ht="12.75">
      <c r="A39" s="62" t="s">
        <v>26</v>
      </c>
      <c r="B39" s="62"/>
      <c r="C39" s="62"/>
      <c r="D39" s="62"/>
      <c r="E39" s="62"/>
      <c r="F39" s="62"/>
      <c r="G39" s="11"/>
      <c r="H39" s="23"/>
      <c r="I39" s="28"/>
      <c r="J39" s="36">
        <v>260.1</v>
      </c>
      <c r="K39" s="11"/>
      <c r="L39" s="23"/>
      <c r="M39" s="28"/>
      <c r="N39" s="52">
        <v>533.6</v>
      </c>
      <c r="O39" s="52">
        <v>526.8</v>
      </c>
      <c r="P39" s="52">
        <v>536.2</v>
      </c>
      <c r="Q39" s="52">
        <v>539.3</v>
      </c>
      <c r="R39" s="52">
        <v>717.1</v>
      </c>
      <c r="S39" s="52">
        <v>523.1</v>
      </c>
      <c r="T39" s="52">
        <v>484.6</v>
      </c>
      <c r="U39" s="52">
        <v>405.7</v>
      </c>
      <c r="V39" s="52">
        <v>401.9</v>
      </c>
      <c r="W39" s="11"/>
      <c r="X39" s="33"/>
      <c r="Y39" s="16">
        <v>335.3</v>
      </c>
      <c r="Z39" s="16">
        <v>342.8</v>
      </c>
      <c r="AA39" s="16">
        <v>336</v>
      </c>
      <c r="AB39" s="16">
        <v>331.8</v>
      </c>
      <c r="AC39" s="16">
        <v>414.2</v>
      </c>
      <c r="AD39" s="16">
        <v>535.3</v>
      </c>
      <c r="AE39" s="11"/>
      <c r="AF39" s="23"/>
      <c r="AG39" s="33"/>
      <c r="AH39" s="16">
        <v>608.2</v>
      </c>
      <c r="AI39" s="16">
        <v>669.5</v>
      </c>
      <c r="AJ39" s="16">
        <v>675</v>
      </c>
      <c r="AK39" s="16">
        <v>436.4</v>
      </c>
      <c r="AL39" s="16">
        <v>436.3</v>
      </c>
      <c r="AM39" s="16">
        <v>446.1</v>
      </c>
      <c r="AN39" s="16">
        <v>669.2</v>
      </c>
      <c r="AO39" s="11"/>
      <c r="AP39" s="23"/>
      <c r="AQ39" s="33"/>
      <c r="AR39" s="16">
        <v>1047.7</v>
      </c>
      <c r="CQ39" s="1"/>
      <c r="CR39" s="1"/>
      <c r="CS39" s="1"/>
      <c r="CT39" s="1"/>
    </row>
    <row r="40" spans="1:44" s="12" customFormat="1" ht="25.5" customHeight="1">
      <c r="A40" s="61" t="s">
        <v>45</v>
      </c>
      <c r="B40" s="61"/>
      <c r="C40" s="61"/>
      <c r="D40" s="61"/>
      <c r="E40" s="61"/>
      <c r="F40" s="61"/>
      <c r="G40" s="4"/>
      <c r="H40" s="25">
        <f>7.28*1.416*1.2*1.15</f>
        <v>14.225702399999998</v>
      </c>
      <c r="I40" s="29">
        <f>I15+I24+I29+I36+I37</f>
        <v>18.68</v>
      </c>
      <c r="J40" s="25">
        <f>J38/12/J39</f>
        <v>18.68</v>
      </c>
      <c r="K40" s="4"/>
      <c r="L40" s="25">
        <f>7.28*1.416*1.2*1.15</f>
        <v>14.225702399999998</v>
      </c>
      <c r="M40" s="29">
        <f>M15+M24+M29+M36+M37</f>
        <v>20.810000000000002</v>
      </c>
      <c r="N40" s="28">
        <f aca="true" t="shared" si="71" ref="N40:V40">N38/12/N39</f>
        <v>20.81</v>
      </c>
      <c r="O40" s="28">
        <f t="shared" si="71"/>
        <v>20.81</v>
      </c>
      <c r="P40" s="28">
        <f t="shared" si="71"/>
        <v>20.81</v>
      </c>
      <c r="Q40" s="28">
        <f t="shared" si="71"/>
        <v>20.81</v>
      </c>
      <c r="R40" s="28">
        <f t="shared" si="71"/>
        <v>20.81</v>
      </c>
      <c r="S40" s="28">
        <f t="shared" si="71"/>
        <v>20.810000000000002</v>
      </c>
      <c r="T40" s="28">
        <f t="shared" si="71"/>
        <v>20.810000000000002</v>
      </c>
      <c r="U40" s="28">
        <f t="shared" si="71"/>
        <v>20.810000000000002</v>
      </c>
      <c r="V40" s="28">
        <f t="shared" si="71"/>
        <v>20.81</v>
      </c>
      <c r="W40" s="4"/>
      <c r="X40" s="29">
        <f>X15+X24+X29+X36+X37</f>
        <v>19.44</v>
      </c>
      <c r="Y40" s="28">
        <f aca="true" t="shared" si="72" ref="Y40:AD40">Y38/12/Y39</f>
        <v>19.44</v>
      </c>
      <c r="Z40" s="28">
        <f t="shared" si="72"/>
        <v>19.44</v>
      </c>
      <c r="AA40" s="28">
        <f t="shared" si="72"/>
        <v>19.44</v>
      </c>
      <c r="AB40" s="28">
        <f t="shared" si="72"/>
        <v>19.439999999999998</v>
      </c>
      <c r="AC40" s="28">
        <f t="shared" si="72"/>
        <v>19.44</v>
      </c>
      <c r="AD40" s="28">
        <f t="shared" si="72"/>
        <v>19.439999999999998</v>
      </c>
      <c r="AE40" s="4"/>
      <c r="AF40" s="25">
        <f>7.28*1.416*1.2*1.15</f>
        <v>14.225702399999998</v>
      </c>
      <c r="AG40" s="29">
        <f>AG15+AG24+AG29+AG36+AG37</f>
        <v>19.46</v>
      </c>
      <c r="AH40" s="25">
        <f aca="true" t="shared" si="73" ref="AH40:AN40">AH38/12/AH39</f>
        <v>19.459999999999997</v>
      </c>
      <c r="AI40" s="25">
        <f t="shared" si="73"/>
        <v>19.46</v>
      </c>
      <c r="AJ40" s="25">
        <f t="shared" si="73"/>
        <v>19.46</v>
      </c>
      <c r="AK40" s="25">
        <f t="shared" si="73"/>
        <v>19.460000000000004</v>
      </c>
      <c r="AL40" s="25">
        <f t="shared" si="73"/>
        <v>19.459999999999997</v>
      </c>
      <c r="AM40" s="25">
        <f t="shared" si="73"/>
        <v>19.459999999999997</v>
      </c>
      <c r="AN40" s="25">
        <f t="shared" si="73"/>
        <v>19.459999999999997</v>
      </c>
      <c r="AO40" s="4"/>
      <c r="AP40" s="25">
        <f>7.28*1.416*1.2*1.15</f>
        <v>14.225702399999998</v>
      </c>
      <c r="AQ40" s="29">
        <f>AQ15+AQ24+AQ29+AQ36+AQ37</f>
        <v>18.84</v>
      </c>
      <c r="AR40" s="25">
        <f>AR38/12/AR39</f>
        <v>18.84</v>
      </c>
    </row>
    <row r="41" ht="15.75">
      <c r="W41" s="44"/>
    </row>
    <row r="42" ht="12.75" customHeight="1" hidden="1"/>
    <row r="43" spans="6:23" ht="15.75">
      <c r="F43" s="35"/>
      <c r="Q43" s="13">
        <v>20.78</v>
      </c>
      <c r="R43" s="13">
        <v>20.78</v>
      </c>
      <c r="W43" s="44"/>
    </row>
    <row r="44" spans="6:23" ht="15.75">
      <c r="F44" s="35"/>
      <c r="W44" s="45"/>
    </row>
    <row r="45" spans="1:6" ht="12.75">
      <c r="A45" s="1" t="s">
        <v>40</v>
      </c>
      <c r="B45" s="1">
        <v>12</v>
      </c>
      <c r="F45" s="35"/>
    </row>
    <row r="46" ht="12.75">
      <c r="F46" s="35"/>
    </row>
    <row r="47" ht="12.75">
      <c r="F47" s="35"/>
    </row>
    <row r="48" ht="12.75">
      <c r="F48" s="35"/>
    </row>
    <row r="49" ht="12.75">
      <c r="F49" s="35"/>
    </row>
    <row r="50" ht="12.75">
      <c r="F50" s="35"/>
    </row>
    <row r="51" ht="12.75">
      <c r="F51" s="35"/>
    </row>
    <row r="52" ht="12.75">
      <c r="F52" s="35"/>
    </row>
    <row r="53" ht="12.75">
      <c r="F53" s="35"/>
    </row>
    <row r="54" ht="12.75">
      <c r="F54" s="35"/>
    </row>
    <row r="55" ht="12.75">
      <c r="F55" s="35"/>
    </row>
    <row r="56" ht="12.75">
      <c r="F56" s="35"/>
    </row>
    <row r="57" ht="12.75">
      <c r="F57" s="35"/>
    </row>
    <row r="58" ht="12.75">
      <c r="F58" s="35"/>
    </row>
    <row r="59" ht="12.75">
      <c r="F59" s="35"/>
    </row>
    <row r="60" ht="12.75">
      <c r="F60" s="35"/>
    </row>
    <row r="61" ht="12.75">
      <c r="F61" s="35"/>
    </row>
    <row r="62" ht="12.75">
      <c r="F62" s="35"/>
    </row>
    <row r="63" ht="12.75">
      <c r="F63" s="35"/>
    </row>
    <row r="64" ht="12.75">
      <c r="F64" s="35"/>
    </row>
    <row r="65" ht="12.75">
      <c r="F65" s="35"/>
    </row>
    <row r="66" ht="12.75">
      <c r="F66" s="35"/>
    </row>
    <row r="67" ht="12.75">
      <c r="F67" s="35"/>
    </row>
    <row r="68" ht="12.75">
      <c r="F68" s="35"/>
    </row>
    <row r="69" ht="12.75">
      <c r="F69" s="35"/>
    </row>
    <row r="70" ht="12.75">
      <c r="F70" s="35"/>
    </row>
  </sheetData>
  <sheetProtection/>
  <mergeCells count="42">
    <mergeCell ref="AO8:AR8"/>
    <mergeCell ref="AE8:AN8"/>
    <mergeCell ref="G7:AD7"/>
    <mergeCell ref="A7:F9"/>
    <mergeCell ref="A10:F10"/>
    <mergeCell ref="W8:AD8"/>
    <mergeCell ref="K8:V8"/>
    <mergeCell ref="A14:F14"/>
    <mergeCell ref="A12:F12"/>
    <mergeCell ref="A11:F11"/>
    <mergeCell ref="A13:F13"/>
    <mergeCell ref="G8:J8"/>
    <mergeCell ref="A15:F15"/>
    <mergeCell ref="A20:F20"/>
    <mergeCell ref="A28:F28"/>
    <mergeCell ref="A1:F1"/>
    <mergeCell ref="A2:F2"/>
    <mergeCell ref="A3:F3"/>
    <mergeCell ref="A4:F4"/>
    <mergeCell ref="A17:F17"/>
    <mergeCell ref="A16:F16"/>
    <mergeCell ref="A22:F22"/>
    <mergeCell ref="A23:F23"/>
    <mergeCell ref="A21:F21"/>
    <mergeCell ref="A40:F40"/>
    <mergeCell ref="A30:F30"/>
    <mergeCell ref="A31:F31"/>
    <mergeCell ref="A32:F32"/>
    <mergeCell ref="A38:F38"/>
    <mergeCell ref="A36:F36"/>
    <mergeCell ref="A39:F39"/>
    <mergeCell ref="A37:F37"/>
    <mergeCell ref="A29:F29"/>
    <mergeCell ref="A35:F35"/>
    <mergeCell ref="A33:F33"/>
    <mergeCell ref="A34:F34"/>
    <mergeCell ref="A18:F18"/>
    <mergeCell ref="A19:F19"/>
    <mergeCell ref="A27:F27"/>
    <mergeCell ref="A26:F26"/>
    <mergeCell ref="A24:F24"/>
    <mergeCell ref="A25:F25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2015-05-04T07:08:53Z</cp:lastPrinted>
  <dcterms:created xsi:type="dcterms:W3CDTF">2014-04-14T06:00:53Z</dcterms:created>
  <dcterms:modified xsi:type="dcterms:W3CDTF">2015-07-03T08:19:59Z</dcterms:modified>
  <cp:category/>
  <cp:version/>
  <cp:contentType/>
  <cp:contentStatus/>
</cp:coreProperties>
</file>